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PRESUN_SUS_PCE\VŘD 23\Silnice\III_32271 Městec II.etapa\"/>
    </mc:Choice>
  </mc:AlternateContent>
  <bookViews>
    <workbookView xWindow="240" yWindow="120" windowWidth="14940" windowHeight="9225"/>
  </bookViews>
  <sheets>
    <sheet name="Souhrn" sheetId="1" r:id="rId1"/>
    <sheet name="0 - SO101" sheetId="2" r:id="rId2"/>
  </sheets>
  <definedNames>
    <definedName name="_xlnm.Print_Area" localSheetId="0">Souhrn!$A$1:$G$24</definedName>
    <definedName name="_xlnm.Print_Titles" localSheetId="0">Souhrn!$17:$19</definedName>
    <definedName name="_xlnm.Print_Area" localSheetId="1">'0 - SO101'!$A$1:$M$175</definedName>
    <definedName name="_xlnm.Print_Titles" localSheetId="1">'0 - SO101'!$28:$30</definedName>
  </definedNames>
  <calcPr/>
</workbook>
</file>

<file path=xl/calcChain.xml><?xml version="1.0" encoding="utf-8"?>
<calcChain xmlns="http://schemas.openxmlformats.org/spreadsheetml/2006/main">
  <c i="2" l="1" r="R155"/>
  <c r="I155"/>
  <c r="Q155"/>
  <c r="R152"/>
  <c r="I152"/>
  <c r="Q152"/>
  <c r="R149"/>
  <c r="I149"/>
  <c r="Q149"/>
  <c r="R146"/>
  <c r="I146"/>
  <c r="Q146"/>
  <c r="R143"/>
  <c r="I143"/>
  <c r="Q143"/>
  <c r="R140"/>
  <c r="I140"/>
  <c r="Q140"/>
  <c r="R137"/>
  <c r="R158"/>
  <c r="I137"/>
  <c r="Q137"/>
  <c r="R131"/>
  <c r="I131"/>
  <c r="Q131"/>
  <c r="R128"/>
  <c r="R134"/>
  <c r="I128"/>
  <c r="J128"/>
  <c r="R122"/>
  <c r="R125"/>
  <c r="I122"/>
  <c r="J122"/>
  <c r="H126"/>
  <c r="K24"/>
  <c r="R116"/>
  <c r="I116"/>
  <c r="Q116"/>
  <c r="R113"/>
  <c r="I113"/>
  <c r="Q113"/>
  <c r="R110"/>
  <c r="I110"/>
  <c r="J110"/>
  <c r="L110"/>
  <c r="R107"/>
  <c r="R119"/>
  <c r="I107"/>
  <c r="J107"/>
  <c r="R101"/>
  <c r="R104"/>
  <c r="I101"/>
  <c r="Q101"/>
  <c r="Q104"/>
  <c r="R95"/>
  <c r="I95"/>
  <c r="Q95"/>
  <c r="R92"/>
  <c r="I92"/>
  <c r="Q92"/>
  <c r="R89"/>
  <c r="I89"/>
  <c r="Q89"/>
  <c r="R86"/>
  <c r="I86"/>
  <c r="Q86"/>
  <c r="R83"/>
  <c r="I83"/>
  <c r="J83"/>
  <c r="L83"/>
  <c r="R80"/>
  <c r="I80"/>
  <c r="J80"/>
  <c r="L80"/>
  <c r="R77"/>
  <c r="I77"/>
  <c r="Q77"/>
  <c r="R74"/>
  <c r="R98"/>
  <c r="I74"/>
  <c r="J74"/>
  <c r="R68"/>
  <c r="I68"/>
  <c r="J68"/>
  <c r="L68"/>
  <c r="R65"/>
  <c r="I65"/>
  <c r="Q65"/>
  <c r="R62"/>
  <c r="I62"/>
  <c r="J62"/>
  <c r="L62"/>
  <c r="R59"/>
  <c r="I59"/>
  <c r="Q59"/>
  <c r="R56"/>
  <c r="I56"/>
  <c r="J56"/>
  <c r="L56"/>
  <c r="R53"/>
  <c r="I53"/>
  <c r="Q53"/>
  <c r="R50"/>
  <c r="I50"/>
  <c r="Q50"/>
  <c r="R47"/>
  <c r="I47"/>
  <c r="Q47"/>
  <c r="R44"/>
  <c r="I44"/>
  <c r="Q44"/>
  <c r="R41"/>
  <c r="I41"/>
  <c r="Q41"/>
  <c r="R38"/>
  <c r="I38"/>
  <c r="J38"/>
  <c r="L38"/>
  <c r="R35"/>
  <c r="Q35"/>
  <c r="I35"/>
  <c r="J35"/>
  <c r="L35"/>
  <c r="R32"/>
  <c r="R71"/>
  <c r="I32"/>
  <c r="Q32"/>
  <c r="A13"/>
  <c l="1" r="Q158"/>
  <c r="J50"/>
  <c r="L50"/>
  <c r="J53"/>
  <c r="L53"/>
  <c r="Q56"/>
  <c r="J59"/>
  <c r="L59"/>
  <c r="Q74"/>
  <c r="J77"/>
  <c r="L77"/>
  <c r="Q83"/>
  <c r="J86"/>
  <c r="L86"/>
  <c r="J101"/>
  <c r="H104"/>
  <c r="L107"/>
  <c r="Q110"/>
  <c r="J116"/>
  <c r="L116"/>
  <c r="Q128"/>
  <c r="Q134"/>
  <c r="Q38"/>
  <c r="Q71"/>
  <c r="J41"/>
  <c r="L41"/>
  <c r="J44"/>
  <c r="L44"/>
  <c r="J47"/>
  <c r="L47"/>
  <c r="Q62"/>
  <c r="J65"/>
  <c r="L65"/>
  <c r="Q68"/>
  <c r="Q80"/>
  <c r="J95"/>
  <c r="L95"/>
  <c r="Q107"/>
  <c r="Q119"/>
  <c r="Q122"/>
  <c r="Q125"/>
  <c r="H125"/>
  <c r="L128"/>
  <c r="L74"/>
  <c r="J89"/>
  <c r="L89"/>
  <c r="J92"/>
  <c r="L92"/>
  <c r="J113"/>
  <c r="L113"/>
  <c r="L122"/>
  <c r="L126"/>
  <c r="L24"/>
  <c r="J131"/>
  <c r="L131"/>
  <c r="J137"/>
  <c r="J143"/>
  <c r="L143"/>
  <c r="J149"/>
  <c r="L149"/>
  <c r="J152"/>
  <c r="L152"/>
  <c r="J155"/>
  <c r="L155"/>
  <c r="J32"/>
  <c r="H72"/>
  <c r="K20"/>
  <c r="J140"/>
  <c r="L140"/>
  <c r="J146"/>
  <c r="L146"/>
  <c l="1" r="L99"/>
  <c r="L21"/>
  <c r="H159"/>
  <c r="K26"/>
  <c r="L120"/>
  <c r="L23"/>
  <c r="L135"/>
  <c r="L25"/>
  <c r="Q98"/>
  <c r="H134"/>
  <c r="H135"/>
  <c r="K25"/>
  <c r="H120"/>
  <c r="K23"/>
  <c r="H98"/>
  <c r="H99"/>
  <c r="K21"/>
  <c r="H119"/>
  <c r="H71"/>
  <c r="L98"/>
  <c r="J98"/>
  <c r="J99"/>
  <c r="H105"/>
  <c r="K22"/>
  <c r="L119"/>
  <c r="J119"/>
  <c r="J120"/>
  <c r="L125"/>
  <c r="J125"/>
  <c r="J126"/>
  <c r="L32"/>
  <c r="L72"/>
  <c r="L20"/>
  <c r="J10"/>
  <c i="1" r="D20"/>
  <c r="F11"/>
  <c i="2" r="L101"/>
  <c r="L104"/>
  <c r="J104"/>
  <c r="J105"/>
  <c r="L134"/>
  <c r="J134"/>
  <c r="J135"/>
  <c r="L137"/>
  <c r="L159"/>
  <c r="L26"/>
  <c r="H158"/>
  <c l="1" r="S98"/>
  <c r="S21"/>
  <c r="Q11"/>
  <c r="S134"/>
  <c r="S25"/>
  <c r="S125"/>
  <c r="S24"/>
  <c r="S119"/>
  <c r="S23"/>
  <c r="L71"/>
  <c r="J71"/>
  <c r="J72"/>
  <c r="L105"/>
  <c r="L22"/>
  <c r="J11"/>
  <c i="1" r="F20"/>
  <c r="F13"/>
  <c i="2" r="S11"/>
  <c i="1" r="S20"/>
  <c i="2" r="S104"/>
  <c r="S22"/>
  <c r="L158"/>
  <c r="J158"/>
  <c r="J159"/>
  <c l="1" r="R11"/>
  <c r="S71"/>
  <c r="S20"/>
  <c r="S158"/>
  <c r="S26"/>
</calcChain>
</file>

<file path=xl/sharedStrings.xml><?xml version="1.0" encoding="utf-8"?>
<sst xmlns="http://schemas.openxmlformats.org/spreadsheetml/2006/main">
  <si>
    <t>SOUHRNNÝ LIST STAVBY</t>
  </si>
  <si>
    <t>STAVBA</t>
  </si>
  <si>
    <t>004-2023 - Oprava silnice III/32271 - Městec, II.etapa</t>
  </si>
  <si>
    <t/>
  </si>
  <si>
    <t>ZÁKLADNÍ ÚDAJE</t>
  </si>
  <si>
    <t xml:space="preserve">Objednatel: </t>
  </si>
  <si>
    <t xml:space="preserve">Cena (bez DPH): </t>
  </si>
  <si>
    <t>Správa a údržba silnic Pardubického kraje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</si>
  <si>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</si>
  <si>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</si>
  <si>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</si>
  <si>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</si>
  <si>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</si>
  <si>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</si>
  <si>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</si>
  <si>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</si>
  <si>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</si>
  <si>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</si>
  <si>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</si>
  <si>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SO101</t>
  </si>
  <si>
    <t>Pozemní komunikace</t>
  </si>
  <si>
    <t>SOUPIS PRACÍ</t>
  </si>
  <si>
    <t xml:space="preserve">Objekt: </t>
  </si>
  <si>
    <t xml:space="preserve">Celková cena (bez DPH): </t>
  </si>
  <si>
    <t>SO101 - Pozemní komunikace</t>
  </si>
  <si>
    <t xml:space="preserve">Celková cena (s DPH): </t>
  </si>
  <si>
    <t>SOUHRN</t>
  </si>
  <si>
    <t>Kód</t>
  </si>
  <si>
    <t>Název</t>
  </si>
  <si>
    <t>Všeobecné konstrukce a práce</t>
  </si>
  <si>
    <t>Zemní práce</t>
  </si>
  <si>
    <t>Vodorovné konstrukce</t>
  </si>
  <si>
    <t>Komunikace</t>
  </si>
  <si>
    <t>Úpravy povrchů, podlahy, výplně otvorů</t>
  </si>
  <si>
    <t>Potrubí</t>
  </si>
  <si>
    <t>Ostatní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</si>
  <si>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</si>
  <si>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</si>
  <si>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</si>
  <si>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</si>
  <si>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</si>
  <si>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</si>
  <si>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</si>
  <si>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</si>
  <si>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</si>
  <si>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014111</t>
  </si>
  <si>
    <t>POPLATKY ZA SKLÁDKU TYP S-IO (INERTNÍ ODPAD)</t>
  </si>
  <si>
    <t>M3</t>
  </si>
  <si>
    <t>doplňující popis</t>
  </si>
  <si>
    <t>výměra</t>
  </si>
  <si>
    <t>014122</t>
  </si>
  <si>
    <t>POPLATKY ZA SKLÁDKU TYP S-OO (OSTATNÍ ODPAD)</t>
  </si>
  <si>
    <t>T</t>
  </si>
  <si>
    <t>02710</t>
  </si>
  <si>
    <t>POMOC PRÁCE ZŘÍZ NEBO ZAJIŠŤ OBJÍŽĎKY A PŘÍSTUP CESTY</t>
  </si>
  <si>
    <t>KPL</t>
  </si>
  <si>
    <t>zahrnuje veškeré činnosti a náklady s objednatelem požadovanými zařízeními a činnostmi po celou dobu realizace stavby</t>
  </si>
  <si>
    <t>027121</t>
  </si>
  <si>
    <t>PROVIZORNÍ PŘÍSTUPOVÉ CESTY - ZŘÍZENÍ</t>
  </si>
  <si>
    <t>M2</t>
  </si>
  <si>
    <t>027123</t>
  </si>
  <si>
    <t>PROVIZORNÍ PŘÍSTUPOVÉ CESTY - ZRUŠENÍ</t>
  </si>
  <si>
    <t>02720</t>
  </si>
  <si>
    <t>POMOC PRÁCE ZŘÍZ NEBO ZAJIŠŤ REGULACI A OCHRANU DOPRAVY</t>
  </si>
  <si>
    <t>zahrnuje veškeré náklady spojené s projednání, realizaci, údržbou a odstranění DIO po celou dobu stavby, předpoklad 90 dnů</t>
  </si>
  <si>
    <t>02730</t>
  </si>
  <si>
    <t>POMOC PRÁCE ZŘÍZ NEBO ZAJIŠŤ OCHRANU INŽENÝRSKÝCH SÍTÍ</t>
  </si>
  <si>
    <t>02911</t>
  </si>
  <si>
    <t>OSTATNÍ POŽADAVKY - GEODETICKÉ ZAMĚŘENÍ</t>
  </si>
  <si>
    <t>HM</t>
  </si>
  <si>
    <t>02946</t>
  </si>
  <si>
    <t>OSTAT POŽADAVKY - FOTODOKUMENTACE</t>
  </si>
  <si>
    <t>fotodokumentace o průběhu výstavby, předání 1x na elektronickém nosiči</t>
  </si>
  <si>
    <t>02950</t>
  </si>
  <si>
    <t>OSTATNÍ POŽADAVKY - POSUDKY, KONTROLY, REVIZNÍ ZPRÁVY</t>
  </si>
  <si>
    <t>02991</t>
  </si>
  <si>
    <t>OSTATNÍ POŽADAVKY - INFORMAČNÍ TABULE</t>
  </si>
  <si>
    <t>KUS</t>
  </si>
  <si>
    <t>03100</t>
  </si>
  <si>
    <t>ZAŘÍZENÍ STAVENIŠTĚ - ZŘÍZENÍ, PROVOZ, DEMONTÁŽ</t>
  </si>
  <si>
    <t>03520</t>
  </si>
  <si>
    <t>STAVEBNÍ STROJE MOBILNÍ ZHUTŇOVACÍ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</si>
  <si>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</si>
  <si>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</si>
  <si>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</si>
  <si>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</si>
  <si>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</si>
  <si>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</si>
  <si>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1 - Zemní práce</t>
  </si>
  <si>
    <t>11317</t>
  </si>
  <si>
    <t>ODSTRAN KRYTU ZPEVNĚNÝCH PLOCH Z DLAŽEB KOSTEK</t>
  </si>
  <si>
    <t>11317B</t>
  </si>
  <si>
    <t>ODSTRAN KRYTU ZPEVNĚNÝCH PLOCH Z DLAŽEB KOSTEK - DOPRAVA</t>
  </si>
  <si>
    <t>TKM</t>
  </si>
  <si>
    <t>11337</t>
  </si>
  <si>
    <t>ODSTRANĚNÍ PODKLADU ZPEVNĚNÝCH PLOCH Z DLAŽEBNÍCH KOSTEK</t>
  </si>
  <si>
    <t>11337B</t>
  </si>
  <si>
    <t>ODSTRANĚNÍ PODKLADU ZPEVNĚNÝCH PLOCH Z DLAŽEBNÍCH KOSTEK - DOPRAVA</t>
  </si>
  <si>
    <t>11353</t>
  </si>
  <si>
    <t>ODSTRANĚNÍ CHODNÍKOVÝCH KAMENNÝCH OBRUBNÍKŮ</t>
  </si>
  <si>
    <t>M</t>
  </si>
  <si>
    <t>18010</t>
  </si>
  <si>
    <t>VŠEOBECNÉ ÚPRAVY ZASTAVĚNÉHO ÚZEMÍ</t>
  </si>
  <si>
    <t>18120</t>
  </si>
  <si>
    <t>ÚPRAVA PLÁNĚ SE ZHUTNĚNÍM V HORNINĚ TŘ. II</t>
  </si>
  <si>
    <t>18214</t>
  </si>
  <si>
    <t>ÚPRAVA POVRCHŮ SROVNÁNÍM ÚZEMÍ V TL DO 0,25M</t>
  </si>
  <si>
    <t>4 - Vodorovné konstrukce</t>
  </si>
  <si>
    <t>45152</t>
  </si>
  <si>
    <t>PODKLADNÍ A VÝPLŇOVÉ VRSTVY Z KAMENIVA DRCENÉHO</t>
  </si>
  <si>
    <t>5 - Komunikace</t>
  </si>
  <si>
    <t>562141</t>
  </si>
  <si>
    <t>VOZOVKOVÉ VRSTVY Z MATERIÁLŮ STABIL CEMENTEM TŘ I TL DO 200MM</t>
  </si>
  <si>
    <t>56330</t>
  </si>
  <si>
    <t>VOZOVKOVÉ VRSTVY ZE ŠTĚRKODRTI</t>
  </si>
  <si>
    <t>58221</t>
  </si>
  <si>
    <t>DLÁŽDĚNÉ KRYTY Z DROBNÝCH KOSTEK DO LOŽE Z KAMENIVA</t>
  </si>
  <si>
    <t>587202</t>
  </si>
  <si>
    <t>PŘEDLÁŽDĚNÍ KRYTU Z DROBNÝCH KOSTEK</t>
  </si>
  <si>
    <t>6 - Úpravy povrchů, podlahy, výplně otvorů</t>
  </si>
  <si>
    <t>62845</t>
  </si>
  <si>
    <t>SPÁROVÁNÍ STÁVAJÍCÍCH DLAŽEB KAMENNÝM PRACHEM</t>
  </si>
  <si>
    <t>8 - Potrubí</t>
  </si>
  <si>
    <t>89712</t>
  </si>
  <si>
    <t>VPUSŤ KANALIZAČNÍ ULIČNÍ KOMPLETNÍ Z BETONOVÝCH DÍLCŮ</t>
  </si>
  <si>
    <t>89921</t>
  </si>
  <si>
    <t>VÝŠKOVÁ ÚPRAVA POKLOPŮ</t>
  </si>
  <si>
    <t>9 - Ostatní konstrukce a práce</t>
  </si>
  <si>
    <t>916812</t>
  </si>
  <si>
    <t>ODDĚL OPLOCENÍ S PODSTAVCI DRÁTĚNNÉ - MONTÁŽ S PŘESUNEM</t>
  </si>
  <si>
    <t>916813</t>
  </si>
  <si>
    <t>ODDĚL OPLOCENÍ S PODSTAVCI DRÁTĚNNÉ - DEMONTÁŽ</t>
  </si>
  <si>
    <t>916819</t>
  </si>
  <si>
    <t>ODDĚL OPLOCENÍ S PODSTAVCI DRÁTĚNNÉ - NÁJEMNÉ</t>
  </si>
  <si>
    <t>MDEN</t>
  </si>
  <si>
    <t>87*90 = 7830,000000 =&gt; A</t>
  </si>
  <si>
    <t>917424</t>
  </si>
  <si>
    <t>CHODNÍKOVÉ OBRUBY Z KAMENNÝCH OBRUBNÍKŮ ŠÍŘ 150MM</t>
  </si>
  <si>
    <t>91782</t>
  </si>
  <si>
    <t>VÝŠKOVÁ ÚPRAVA OBRUBNÍKŮ KAMENNÝCH</t>
  </si>
  <si>
    <t>93832</t>
  </si>
  <si>
    <t>OČIŠTĚNÍ DLAŽEB OD VEGETACE</t>
  </si>
  <si>
    <t>96687</t>
  </si>
  <si>
    <t>VYBOURÁNÍ ULIČNÍCH VPUSTÍ KOMPLETNÍCH</t>
  </si>
</sst>
</file>

<file path=xl/styles.xml><?xml version="1.0" encoding="utf-8"?>
<styleSheet xmlns="http://schemas.openxmlformats.org/spreadsheetml/2006/main">
  <numFmts count="3">
    <numFmt numFmtId="8" formatCode="#,##0.00 &quot;Kč&quot;;[Red]-#,##0.00 &quot;Kč&quot;"/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7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8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wrapText="1"/>
    </xf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4" fillId="2" borderId="12" xfId="0" applyFont="1" applyFill="1" applyBorder="1" applyAlignment="1" applyProtection="1">
      <alignment wrapText="1"/>
    </xf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SUM(D20)</f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10</v>
      </c>
      <c r="E13" s="16"/>
      <c r="F13" s="19">
        <f>SUM(F20)</f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SO101'!J10</f>
        <v>0</v>
      </c>
      <c r="E20" s="26"/>
      <c r="F20" s="25">
        <f>('0 - SO101'!J11)</f>
        <v>0</v>
      </c>
      <c r="G20" s="12"/>
      <c r="H20" s="2"/>
      <c r="I20" s="2"/>
      <c r="S20" s="27">
        <f>ROUND('0 - SO101'!S11,4)</f>
        <v>0</v>
      </c>
    </row>
    <row r="21">
      <c r="A21" s="13"/>
      <c r="B21" s="4"/>
      <c r="C21" s="4"/>
      <c r="D21" s="4"/>
      <c r="E21" s="4"/>
      <c r="F21" s="4"/>
      <c r="G21" s="14"/>
      <c r="H21" s="2"/>
      <c r="I21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101'!A11" display="'SO101"/>
  </hyperlinks>
  <pageMargins left="0.39375" right="0.39375" top="0.5902778" bottom="0.39375" header="0.1965278" footer="0.1576389"/>
  <pageSetup paperSize="9" orientation="portrait"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22</v>
      </c>
      <c r="B10" s="1"/>
      <c r="C10" s="16"/>
      <c r="D10" s="1"/>
      <c r="E10" s="1"/>
      <c r="F10" s="1"/>
      <c r="G10" s="17"/>
      <c r="H10" s="1"/>
      <c r="I10" s="31" t="s">
        <v>23</v>
      </c>
      <c r="J10" s="32">
        <f>H72+H99+H105+H120+H126+H135+H159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24</v>
      </c>
      <c r="B11" s="1"/>
      <c r="C11" s="1"/>
      <c r="D11" s="1"/>
      <c r="E11" s="1"/>
      <c r="F11" s="1"/>
      <c r="G11" s="31"/>
      <c r="H11" s="1"/>
      <c r="I11" s="31" t="s">
        <v>25</v>
      </c>
      <c r="J11" s="32">
        <f>L72+L99+L105+L120+L126+L135+L159</f>
        <v>0</v>
      </c>
      <c r="K11" s="1"/>
      <c r="L11" s="1"/>
      <c r="M11" s="12"/>
      <c r="N11" s="2"/>
      <c r="O11" s="2"/>
      <c r="P11" s="2"/>
      <c r="Q11" s="33">
        <f>IF(SUM(K20:K26)&gt;0,ROUND(SUM(S20:S26)/SUM(K20:K26)-1,8),0)</f>
        <v>0</v>
      </c>
      <c r="R11" s="27">
        <f>AVERAGE(J71,J98,J104,J119,J125,J134,J158)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27</v>
      </c>
      <c r="C19" s="34"/>
      <c r="D19" s="34"/>
      <c r="E19" s="34" t="s">
        <v>28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29</v>
      </c>
      <c r="F20" s="1"/>
      <c r="G20" s="1"/>
      <c r="H20" s="1"/>
      <c r="I20" s="1"/>
      <c r="J20" s="1"/>
      <c r="K20" s="38">
        <f>H72</f>
        <v>0</v>
      </c>
      <c r="L20" s="38">
        <f>L72</f>
        <v>0</v>
      </c>
      <c r="M20" s="12"/>
      <c r="N20" s="2"/>
      <c r="O20" s="2"/>
      <c r="P20" s="2"/>
      <c r="Q20" s="2"/>
      <c r="S20" s="27">
        <f>S71</f>
        <v>0</v>
      </c>
    </row>
    <row r="21">
      <c r="A21" s="9"/>
      <c r="B21" s="36">
        <v>1</v>
      </c>
      <c r="C21" s="1"/>
      <c r="D21" s="1"/>
      <c r="E21" s="37" t="s">
        <v>30</v>
      </c>
      <c r="F21" s="1"/>
      <c r="G21" s="1"/>
      <c r="H21" s="1"/>
      <c r="I21" s="1"/>
      <c r="J21" s="1"/>
      <c r="K21" s="38">
        <f>H99</f>
        <v>0</v>
      </c>
      <c r="L21" s="38">
        <f>L99</f>
        <v>0</v>
      </c>
      <c r="M21" s="12"/>
      <c r="N21" s="2"/>
      <c r="O21" s="2"/>
      <c r="P21" s="2"/>
      <c r="Q21" s="2"/>
      <c r="S21" s="27">
        <f>S98</f>
        <v>0</v>
      </c>
    </row>
    <row r="22">
      <c r="A22" s="9"/>
      <c r="B22" s="36">
        <v>4</v>
      </c>
      <c r="C22" s="1"/>
      <c r="D22" s="1"/>
      <c r="E22" s="37" t="s">
        <v>31</v>
      </c>
      <c r="F22" s="1"/>
      <c r="G22" s="1"/>
      <c r="H22" s="1"/>
      <c r="I22" s="1"/>
      <c r="J22" s="1"/>
      <c r="K22" s="38">
        <f>H105</f>
        <v>0</v>
      </c>
      <c r="L22" s="38">
        <f>L105</f>
        <v>0</v>
      </c>
      <c r="M22" s="12"/>
      <c r="N22" s="2"/>
      <c r="O22" s="2"/>
      <c r="P22" s="2"/>
      <c r="Q22" s="2"/>
      <c r="S22" s="27">
        <f>S104</f>
        <v>0</v>
      </c>
    </row>
    <row r="23">
      <c r="A23" s="9"/>
      <c r="B23" s="36">
        <v>5</v>
      </c>
      <c r="C23" s="1"/>
      <c r="D23" s="1"/>
      <c r="E23" s="37" t="s">
        <v>32</v>
      </c>
      <c r="F23" s="1"/>
      <c r="G23" s="1"/>
      <c r="H23" s="1"/>
      <c r="I23" s="1"/>
      <c r="J23" s="1"/>
      <c r="K23" s="38">
        <f>H120</f>
        <v>0</v>
      </c>
      <c r="L23" s="38">
        <f>L120</f>
        <v>0</v>
      </c>
      <c r="M23" s="12"/>
      <c r="N23" s="2"/>
      <c r="O23" s="2"/>
      <c r="P23" s="2"/>
      <c r="Q23" s="2"/>
      <c r="S23" s="27">
        <f>S119</f>
        <v>0</v>
      </c>
    </row>
    <row r="24">
      <c r="A24" s="9"/>
      <c r="B24" s="36">
        <v>6</v>
      </c>
      <c r="C24" s="1"/>
      <c r="D24" s="1"/>
      <c r="E24" s="37" t="s">
        <v>33</v>
      </c>
      <c r="F24" s="1"/>
      <c r="G24" s="1"/>
      <c r="H24" s="1"/>
      <c r="I24" s="1"/>
      <c r="J24" s="1"/>
      <c r="K24" s="38">
        <f>H126</f>
        <v>0</v>
      </c>
      <c r="L24" s="38">
        <f>L126</f>
        <v>0</v>
      </c>
      <c r="M24" s="12"/>
      <c r="N24" s="2"/>
      <c r="O24" s="2"/>
      <c r="P24" s="2"/>
      <c r="Q24" s="2"/>
      <c r="S24" s="27">
        <f>S125</f>
        <v>0</v>
      </c>
    </row>
    <row r="25">
      <c r="A25" s="9"/>
      <c r="B25" s="36">
        <v>8</v>
      </c>
      <c r="C25" s="1"/>
      <c r="D25" s="1"/>
      <c r="E25" s="37" t="s">
        <v>34</v>
      </c>
      <c r="F25" s="1"/>
      <c r="G25" s="1"/>
      <c r="H25" s="1"/>
      <c r="I25" s="1"/>
      <c r="J25" s="1"/>
      <c r="K25" s="38">
        <f>H135</f>
        <v>0</v>
      </c>
      <c r="L25" s="38">
        <f>L135</f>
        <v>0</v>
      </c>
      <c r="M25" s="39"/>
      <c r="N25" s="2"/>
      <c r="O25" s="2"/>
      <c r="P25" s="2"/>
      <c r="Q25" s="2"/>
      <c r="S25" s="27">
        <f>S134</f>
        <v>0</v>
      </c>
    </row>
    <row r="26">
      <c r="A26" s="9"/>
      <c r="B26" s="36">
        <v>9</v>
      </c>
      <c r="C26" s="1"/>
      <c r="D26" s="1"/>
      <c r="E26" s="37" t="s">
        <v>35</v>
      </c>
      <c r="F26" s="1"/>
      <c r="G26" s="1"/>
      <c r="H26" s="1"/>
      <c r="I26" s="1"/>
      <c r="J26" s="1"/>
      <c r="K26" s="38">
        <f>H159</f>
        <v>0</v>
      </c>
      <c r="L26" s="38">
        <f>L159</f>
        <v>0</v>
      </c>
      <c r="M26" s="39"/>
      <c r="N26" s="2"/>
      <c r="O26" s="2"/>
      <c r="P26" s="2"/>
      <c r="Q26" s="2"/>
      <c r="S26" s="27">
        <f>S158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0"/>
      <c r="N27" s="2"/>
      <c r="O27" s="2"/>
      <c r="P27" s="2"/>
      <c r="Q27" s="2"/>
    </row>
    <row r="28" ht="14" customHeight="1">
      <c r="A28" s="4"/>
      <c r="B28" s="28" t="s">
        <v>36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41"/>
      <c r="N29" s="2"/>
      <c r="O29" s="2"/>
      <c r="P29" s="2"/>
      <c r="Q29" s="2"/>
    </row>
    <row r="30" ht="18" customHeight="1">
      <c r="A30" s="9"/>
      <c r="B30" s="34" t="s">
        <v>37</v>
      </c>
      <c r="C30" s="34" t="s">
        <v>27</v>
      </c>
      <c r="D30" s="34" t="s">
        <v>38</v>
      </c>
      <c r="E30" s="34" t="s">
        <v>28</v>
      </c>
      <c r="F30" s="34" t="s">
        <v>39</v>
      </c>
      <c r="G30" s="35" t="s">
        <v>40</v>
      </c>
      <c r="H30" s="22" t="s">
        <v>41</v>
      </c>
      <c r="I30" s="22" t="s">
        <v>42</v>
      </c>
      <c r="J30" s="22" t="s">
        <v>17</v>
      </c>
      <c r="K30" s="35" t="s">
        <v>43</v>
      </c>
      <c r="L30" s="22" t="s">
        <v>18</v>
      </c>
      <c r="M30" s="39"/>
      <c r="N30" s="2"/>
      <c r="O30" s="2"/>
      <c r="P30" s="2"/>
      <c r="Q30" s="2"/>
    </row>
    <row r="31" ht="40" customHeight="1">
      <c r="A31" s="9"/>
      <c r="B31" s="42" t="s">
        <v>44</v>
      </c>
      <c r="C31" s="1"/>
      <c r="D31" s="1"/>
      <c r="E31" s="1"/>
      <c r="F31" s="1"/>
      <c r="G31" s="1"/>
      <c r="H31" s="43"/>
      <c r="I31" s="1"/>
      <c r="J31" s="43"/>
      <c r="K31" s="1"/>
      <c r="L31" s="1"/>
      <c r="M31" s="12"/>
      <c r="N31" s="2"/>
      <c r="O31" s="2"/>
      <c r="P31" s="2"/>
      <c r="Q31" s="2"/>
    </row>
    <row r="32">
      <c r="A32" s="9"/>
      <c r="B32" s="44">
        <v>1</v>
      </c>
      <c r="C32" s="45" t="s">
        <v>45</v>
      </c>
      <c r="D32" s="45" t="s">
        <v>3</v>
      </c>
      <c r="E32" s="45" t="s">
        <v>46</v>
      </c>
      <c r="F32" s="45" t="s">
        <v>3</v>
      </c>
      <c r="G32" s="46" t="s">
        <v>47</v>
      </c>
      <c r="H32" s="47">
        <v>603.29999999999995</v>
      </c>
      <c r="I32" s="25">
        <f>ROUND(0,2)</f>
        <v>0</v>
      </c>
      <c r="J32" s="48">
        <f>ROUND(I32*H32,2)</f>
        <v>0</v>
      </c>
      <c r="K32" s="49">
        <v>0.20999999999999999</v>
      </c>
      <c r="L32" s="50">
        <f>IF(ISNUMBER(K32),ROUND(J32*(K32+1),2),0)</f>
        <v>0</v>
      </c>
      <c r="M32" s="12"/>
      <c r="N32" s="2"/>
      <c r="O32" s="2"/>
      <c r="P32" s="2"/>
      <c r="Q32" s="33">
        <f>IF(ISNUMBER(K32),IF(H32&gt;0,IF(I32&gt;0,J32,0),0),0)</f>
        <v>0</v>
      </c>
      <c r="R32" s="27">
        <f>IF(ISNUMBER(K32)=FALSE,J32,0)</f>
        <v>0</v>
      </c>
    </row>
    <row r="33">
      <c r="A33" s="9"/>
      <c r="B33" s="51" t="s">
        <v>48</v>
      </c>
      <c r="C33" s="1"/>
      <c r="D33" s="1"/>
      <c r="E33" s="52" t="s">
        <v>3</v>
      </c>
      <c r="F33" s="1"/>
      <c r="G33" s="1"/>
      <c r="H33" s="43"/>
      <c r="I33" s="1"/>
      <c r="J33" s="43"/>
      <c r="K33" s="1"/>
      <c r="L33" s="1"/>
      <c r="M33" s="12"/>
      <c r="N33" s="2"/>
      <c r="O33" s="2"/>
      <c r="P33" s="2"/>
      <c r="Q33" s="2"/>
    </row>
    <row r="34" thickBot="1">
      <c r="A34" s="9"/>
      <c r="B34" s="53" t="s">
        <v>49</v>
      </c>
      <c r="C34" s="54"/>
      <c r="D34" s="54"/>
      <c r="E34" s="55" t="s">
        <v>3</v>
      </c>
      <c r="F34" s="54"/>
      <c r="G34" s="54"/>
      <c r="H34" s="56"/>
      <c r="I34" s="54"/>
      <c r="J34" s="56"/>
      <c r="K34" s="54"/>
      <c r="L34" s="54"/>
      <c r="M34" s="12"/>
      <c r="N34" s="2"/>
      <c r="O34" s="2"/>
      <c r="P34" s="2"/>
      <c r="Q34" s="2"/>
    </row>
    <row r="35" thickTop="1">
      <c r="A35" s="9"/>
      <c r="B35" s="44">
        <v>2</v>
      </c>
      <c r="C35" s="45" t="s">
        <v>50</v>
      </c>
      <c r="D35" s="45" t="s">
        <v>3</v>
      </c>
      <c r="E35" s="45" t="s">
        <v>51</v>
      </c>
      <c r="F35" s="45" t="s">
        <v>3</v>
      </c>
      <c r="G35" s="46" t="s">
        <v>52</v>
      </c>
      <c r="H35" s="57">
        <v>1.3</v>
      </c>
      <c r="I35" s="58">
        <f>ROUND(0,2)</f>
        <v>0</v>
      </c>
      <c r="J35" s="59">
        <f>ROUND(I35*H35,2)</f>
        <v>0</v>
      </c>
      <c r="K35" s="60">
        <v>0.20999999999999999</v>
      </c>
      <c r="L35" s="61">
        <f>IF(ISNUMBER(K35),ROUND(J35*(K35+1),2),0)</f>
        <v>0</v>
      </c>
      <c r="M35" s="12"/>
      <c r="N35" s="2"/>
      <c r="O35" s="2"/>
      <c r="P35" s="2"/>
      <c r="Q35" s="33">
        <f>IF(ISNUMBER(K35),IF(H35&gt;0,IF(I35&gt;0,J35,0),0),0)</f>
        <v>0</v>
      </c>
      <c r="R35" s="27">
        <f>IF(ISNUMBER(K35)=FALSE,J35,0)</f>
        <v>0</v>
      </c>
    </row>
    <row r="36">
      <c r="A36" s="9"/>
      <c r="B36" s="51" t="s">
        <v>48</v>
      </c>
      <c r="C36" s="1"/>
      <c r="D36" s="1"/>
      <c r="E36" s="52" t="s">
        <v>3</v>
      </c>
      <c r="F36" s="1"/>
      <c r="G36" s="1"/>
      <c r="H36" s="43"/>
      <c r="I36" s="1"/>
      <c r="J36" s="43"/>
      <c r="K36" s="1"/>
      <c r="L36" s="1"/>
      <c r="M36" s="12"/>
      <c r="N36" s="2"/>
      <c r="O36" s="2"/>
      <c r="P36" s="2"/>
      <c r="Q36" s="2"/>
    </row>
    <row r="37" thickBot="1">
      <c r="A37" s="9"/>
      <c r="B37" s="53" t="s">
        <v>49</v>
      </c>
      <c r="C37" s="54"/>
      <c r="D37" s="54"/>
      <c r="E37" s="55" t="s">
        <v>3</v>
      </c>
      <c r="F37" s="54"/>
      <c r="G37" s="54"/>
      <c r="H37" s="56"/>
      <c r="I37" s="54"/>
      <c r="J37" s="56"/>
      <c r="K37" s="54"/>
      <c r="L37" s="54"/>
      <c r="M37" s="12"/>
      <c r="N37" s="2"/>
      <c r="O37" s="2"/>
      <c r="P37" s="2"/>
      <c r="Q37" s="2"/>
    </row>
    <row r="38" thickTop="1">
      <c r="A38" s="9"/>
      <c r="B38" s="44">
        <v>3</v>
      </c>
      <c r="C38" s="45" t="s">
        <v>53</v>
      </c>
      <c r="D38" s="45" t="s">
        <v>3</v>
      </c>
      <c r="E38" s="45" t="s">
        <v>54</v>
      </c>
      <c r="F38" s="45" t="s">
        <v>3</v>
      </c>
      <c r="G38" s="46" t="s">
        <v>55</v>
      </c>
      <c r="H38" s="57">
        <v>1</v>
      </c>
      <c r="I38" s="58">
        <f>ROUND(0,2)</f>
        <v>0</v>
      </c>
      <c r="J38" s="59">
        <f>ROUND(I38*H38,2)</f>
        <v>0</v>
      </c>
      <c r="K38" s="60">
        <v>0.20999999999999999</v>
      </c>
      <c r="L38" s="61">
        <f>IF(ISNUMBER(K38),ROUND(J38*(K38+1),2),0)</f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>
      <c r="A39" s="9"/>
      <c r="B39" s="51" t="s">
        <v>48</v>
      </c>
      <c r="C39" s="1"/>
      <c r="D39" s="1"/>
      <c r="E39" s="52" t="s">
        <v>56</v>
      </c>
      <c r="F39" s="1"/>
      <c r="G39" s="1"/>
      <c r="H39" s="43"/>
      <c r="I39" s="1"/>
      <c r="J39" s="43"/>
      <c r="K39" s="1"/>
      <c r="L39" s="1"/>
      <c r="M39" s="12"/>
      <c r="N39" s="2"/>
      <c r="O39" s="2"/>
      <c r="P39" s="2"/>
      <c r="Q39" s="2"/>
    </row>
    <row r="40" thickBot="1">
      <c r="A40" s="9"/>
      <c r="B40" s="53" t="s">
        <v>49</v>
      </c>
      <c r="C40" s="54"/>
      <c r="D40" s="54"/>
      <c r="E40" s="55" t="s">
        <v>3</v>
      </c>
      <c r="F40" s="54"/>
      <c r="G40" s="54"/>
      <c r="H40" s="56"/>
      <c r="I40" s="54"/>
      <c r="J40" s="56"/>
      <c r="K40" s="54"/>
      <c r="L40" s="54"/>
      <c r="M40" s="12"/>
      <c r="N40" s="2"/>
      <c r="O40" s="2"/>
      <c r="P40" s="2"/>
      <c r="Q40" s="2"/>
    </row>
    <row r="41" thickTop="1">
      <c r="A41" s="9"/>
      <c r="B41" s="44">
        <v>4</v>
      </c>
      <c r="C41" s="45" t="s">
        <v>57</v>
      </c>
      <c r="D41" s="45" t="s">
        <v>3</v>
      </c>
      <c r="E41" s="45" t="s">
        <v>58</v>
      </c>
      <c r="F41" s="45" t="s">
        <v>3</v>
      </c>
      <c r="G41" s="46" t="s">
        <v>59</v>
      </c>
      <c r="H41" s="57">
        <v>42</v>
      </c>
      <c r="I41" s="58">
        <f>ROUND(0,2)</f>
        <v>0</v>
      </c>
      <c r="J41" s="59">
        <f>ROUND(I41*H41,2)</f>
        <v>0</v>
      </c>
      <c r="K41" s="60">
        <v>0.20999999999999999</v>
      </c>
      <c r="L41" s="61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51" t="s">
        <v>48</v>
      </c>
      <c r="C42" s="1"/>
      <c r="D42" s="1"/>
      <c r="E42" s="52" t="s">
        <v>3</v>
      </c>
      <c r="F42" s="1"/>
      <c r="G42" s="1"/>
      <c r="H42" s="43"/>
      <c r="I42" s="1"/>
      <c r="J42" s="43"/>
      <c r="K42" s="1"/>
      <c r="L42" s="1"/>
      <c r="M42" s="12"/>
      <c r="N42" s="2"/>
      <c r="O42" s="2"/>
      <c r="P42" s="2"/>
      <c r="Q42" s="2"/>
    </row>
    <row r="43" thickBot="1">
      <c r="A43" s="9"/>
      <c r="B43" s="53" t="s">
        <v>49</v>
      </c>
      <c r="C43" s="54"/>
      <c r="D43" s="54"/>
      <c r="E43" s="55" t="s">
        <v>3</v>
      </c>
      <c r="F43" s="54"/>
      <c r="G43" s="54"/>
      <c r="H43" s="56"/>
      <c r="I43" s="54"/>
      <c r="J43" s="56"/>
      <c r="K43" s="54"/>
      <c r="L43" s="54"/>
      <c r="M43" s="12"/>
      <c r="N43" s="2"/>
      <c r="O43" s="2"/>
      <c r="P43" s="2"/>
      <c r="Q43" s="2"/>
    </row>
    <row r="44" thickTop="1">
      <c r="A44" s="9"/>
      <c r="B44" s="44">
        <v>5</v>
      </c>
      <c r="C44" s="45" t="s">
        <v>60</v>
      </c>
      <c r="D44" s="45" t="s">
        <v>3</v>
      </c>
      <c r="E44" s="45" t="s">
        <v>61</v>
      </c>
      <c r="F44" s="45" t="s">
        <v>3</v>
      </c>
      <c r="G44" s="46" t="s">
        <v>59</v>
      </c>
      <c r="H44" s="57">
        <v>42</v>
      </c>
      <c r="I44" s="58">
        <f>ROUND(0,2)</f>
        <v>0</v>
      </c>
      <c r="J44" s="59">
        <f>ROUND(I44*H44,2)</f>
        <v>0</v>
      </c>
      <c r="K44" s="60">
        <v>0.20999999999999999</v>
      </c>
      <c r="L44" s="61">
        <f>IF(ISNUMBER(K44),ROUND(J44*(K44+1),2),0)</f>
        <v>0</v>
      </c>
      <c r="M44" s="12"/>
      <c r="N44" s="2"/>
      <c r="O44" s="2"/>
      <c r="P44" s="2"/>
      <c r="Q44" s="33">
        <f>IF(ISNUMBER(K44),IF(H44&gt;0,IF(I44&gt;0,J44,0),0),0)</f>
        <v>0</v>
      </c>
      <c r="R44" s="27">
        <f>IF(ISNUMBER(K44)=FALSE,J44,0)</f>
        <v>0</v>
      </c>
    </row>
    <row r="45">
      <c r="A45" s="9"/>
      <c r="B45" s="51" t="s">
        <v>48</v>
      </c>
      <c r="C45" s="1"/>
      <c r="D45" s="1"/>
      <c r="E45" s="52" t="s">
        <v>3</v>
      </c>
      <c r="F45" s="1"/>
      <c r="G45" s="1"/>
      <c r="H45" s="43"/>
      <c r="I45" s="1"/>
      <c r="J45" s="43"/>
      <c r="K45" s="1"/>
      <c r="L45" s="1"/>
      <c r="M45" s="12"/>
      <c r="N45" s="2"/>
      <c r="O45" s="2"/>
      <c r="P45" s="2"/>
      <c r="Q45" s="2"/>
    </row>
    <row r="46" thickBot="1">
      <c r="A46" s="9"/>
      <c r="B46" s="53" t="s">
        <v>49</v>
      </c>
      <c r="C46" s="54"/>
      <c r="D46" s="54"/>
      <c r="E46" s="55" t="s">
        <v>3</v>
      </c>
      <c r="F46" s="54"/>
      <c r="G46" s="54"/>
      <c r="H46" s="56"/>
      <c r="I46" s="54"/>
      <c r="J46" s="56"/>
      <c r="K46" s="54"/>
      <c r="L46" s="54"/>
      <c r="M46" s="12"/>
      <c r="N46" s="2"/>
      <c r="O46" s="2"/>
      <c r="P46" s="2"/>
      <c r="Q46" s="2"/>
    </row>
    <row r="47" thickTop="1">
      <c r="A47" s="9"/>
      <c r="B47" s="44">
        <v>6</v>
      </c>
      <c r="C47" s="45" t="s">
        <v>62</v>
      </c>
      <c r="D47" s="45" t="s">
        <v>3</v>
      </c>
      <c r="E47" s="45" t="s">
        <v>63</v>
      </c>
      <c r="F47" s="45" t="s">
        <v>3</v>
      </c>
      <c r="G47" s="46" t="s">
        <v>55</v>
      </c>
      <c r="H47" s="57">
        <v>1</v>
      </c>
      <c r="I47" s="58">
        <f>ROUND(0,2)</f>
        <v>0</v>
      </c>
      <c r="J47" s="59">
        <f>ROUND(I47*H47,2)</f>
        <v>0</v>
      </c>
      <c r="K47" s="60">
        <v>0.20999999999999999</v>
      </c>
      <c r="L47" s="61">
        <f>IF(ISNUMBER(K47),ROUND(J47*(K47+1),2),0)</f>
        <v>0</v>
      </c>
      <c r="M47" s="12"/>
      <c r="N47" s="2"/>
      <c r="O47" s="2"/>
      <c r="P47" s="2"/>
      <c r="Q47" s="33">
        <f>IF(ISNUMBER(K47),IF(H47&gt;0,IF(I47&gt;0,J47,0),0),0)</f>
        <v>0</v>
      </c>
      <c r="R47" s="27">
        <f>IF(ISNUMBER(K47)=FALSE,J47,0)</f>
        <v>0</v>
      </c>
    </row>
    <row r="48">
      <c r="A48" s="9"/>
      <c r="B48" s="51" t="s">
        <v>48</v>
      </c>
      <c r="C48" s="1"/>
      <c r="D48" s="1"/>
      <c r="E48" s="52" t="s">
        <v>64</v>
      </c>
      <c r="F48" s="1"/>
      <c r="G48" s="1"/>
      <c r="H48" s="43"/>
      <c r="I48" s="1"/>
      <c r="J48" s="43"/>
      <c r="K48" s="1"/>
      <c r="L48" s="1"/>
      <c r="M48" s="12"/>
      <c r="N48" s="2"/>
      <c r="O48" s="2"/>
      <c r="P48" s="2"/>
      <c r="Q48" s="2"/>
    </row>
    <row r="49" thickBot="1">
      <c r="A49" s="9"/>
      <c r="B49" s="53" t="s">
        <v>49</v>
      </c>
      <c r="C49" s="54"/>
      <c r="D49" s="54"/>
      <c r="E49" s="55" t="s">
        <v>3</v>
      </c>
      <c r="F49" s="54"/>
      <c r="G49" s="54"/>
      <c r="H49" s="56"/>
      <c r="I49" s="54"/>
      <c r="J49" s="56"/>
      <c r="K49" s="54"/>
      <c r="L49" s="54"/>
      <c r="M49" s="12"/>
      <c r="N49" s="2"/>
      <c r="O49" s="2"/>
      <c r="P49" s="2"/>
      <c r="Q49" s="2"/>
    </row>
    <row r="50" thickTop="1">
      <c r="A50" s="9"/>
      <c r="B50" s="44">
        <v>7</v>
      </c>
      <c r="C50" s="45" t="s">
        <v>65</v>
      </c>
      <c r="D50" s="45" t="s">
        <v>3</v>
      </c>
      <c r="E50" s="45" t="s">
        <v>66</v>
      </c>
      <c r="F50" s="45" t="s">
        <v>3</v>
      </c>
      <c r="G50" s="46" t="s">
        <v>55</v>
      </c>
      <c r="H50" s="57">
        <v>6</v>
      </c>
      <c r="I50" s="58">
        <f>ROUND(0,2)</f>
        <v>0</v>
      </c>
      <c r="J50" s="59">
        <f>ROUND(I50*H50,2)</f>
        <v>0</v>
      </c>
      <c r="K50" s="60">
        <v>0.20999999999999999</v>
      </c>
      <c r="L50" s="61">
        <f>IF(ISNUMBER(K50),ROUND(J50*(K50+1),2),0)</f>
        <v>0</v>
      </c>
      <c r="M50" s="12"/>
      <c r="N50" s="2"/>
      <c r="O50" s="2"/>
      <c r="P50" s="2"/>
      <c r="Q50" s="33">
        <f>IF(ISNUMBER(K50),IF(H50&gt;0,IF(I50&gt;0,J50,0),0),0)</f>
        <v>0</v>
      </c>
      <c r="R50" s="27">
        <f>IF(ISNUMBER(K50)=FALSE,J50,0)</f>
        <v>0</v>
      </c>
    </row>
    <row r="51">
      <c r="A51" s="9"/>
      <c r="B51" s="51" t="s">
        <v>48</v>
      </c>
      <c r="C51" s="1"/>
      <c r="D51" s="1"/>
      <c r="E51" s="52" t="s">
        <v>3</v>
      </c>
      <c r="F51" s="1"/>
      <c r="G51" s="1"/>
      <c r="H51" s="43"/>
      <c r="I51" s="1"/>
      <c r="J51" s="43"/>
      <c r="K51" s="1"/>
      <c r="L51" s="1"/>
      <c r="M51" s="12"/>
      <c r="N51" s="2"/>
      <c r="O51" s="2"/>
      <c r="P51" s="2"/>
      <c r="Q51" s="2"/>
    </row>
    <row r="52" thickBot="1">
      <c r="A52" s="9"/>
      <c r="B52" s="53" t="s">
        <v>49</v>
      </c>
      <c r="C52" s="54"/>
      <c r="D52" s="54"/>
      <c r="E52" s="55" t="s">
        <v>3</v>
      </c>
      <c r="F52" s="54"/>
      <c r="G52" s="54"/>
      <c r="H52" s="56"/>
      <c r="I52" s="54"/>
      <c r="J52" s="56"/>
      <c r="K52" s="54"/>
      <c r="L52" s="54"/>
      <c r="M52" s="12"/>
      <c r="N52" s="2"/>
      <c r="O52" s="2"/>
      <c r="P52" s="2"/>
      <c r="Q52" s="2"/>
    </row>
    <row r="53" thickTop="1">
      <c r="A53" s="9"/>
      <c r="B53" s="44">
        <v>8</v>
      </c>
      <c r="C53" s="45" t="s">
        <v>67</v>
      </c>
      <c r="D53" s="45" t="s">
        <v>3</v>
      </c>
      <c r="E53" s="45" t="s">
        <v>68</v>
      </c>
      <c r="F53" s="45" t="s">
        <v>3</v>
      </c>
      <c r="G53" s="46" t="s">
        <v>69</v>
      </c>
      <c r="H53" s="57">
        <v>31</v>
      </c>
      <c r="I53" s="58">
        <f>ROUND(0,2)</f>
        <v>0</v>
      </c>
      <c r="J53" s="59">
        <f>ROUND(I53*H53,2)</f>
        <v>0</v>
      </c>
      <c r="K53" s="60">
        <v>0.20999999999999999</v>
      </c>
      <c r="L53" s="61">
        <f>IF(ISNUMBER(K53),ROUND(J53*(K53+1),2),0)</f>
        <v>0</v>
      </c>
      <c r="M53" s="12"/>
      <c r="N53" s="2"/>
      <c r="O53" s="2"/>
      <c r="P53" s="2"/>
      <c r="Q53" s="33">
        <f>IF(ISNUMBER(K53),IF(H53&gt;0,IF(I53&gt;0,J53,0),0),0)</f>
        <v>0</v>
      </c>
      <c r="R53" s="27">
        <f>IF(ISNUMBER(K53)=FALSE,J53,0)</f>
        <v>0</v>
      </c>
    </row>
    <row r="54">
      <c r="A54" s="9"/>
      <c r="B54" s="51" t="s">
        <v>48</v>
      </c>
      <c r="C54" s="1"/>
      <c r="D54" s="1"/>
      <c r="E54" s="52" t="s">
        <v>3</v>
      </c>
      <c r="F54" s="1"/>
      <c r="G54" s="1"/>
      <c r="H54" s="43"/>
      <c r="I54" s="1"/>
      <c r="J54" s="43"/>
      <c r="K54" s="1"/>
      <c r="L54" s="1"/>
      <c r="M54" s="12"/>
      <c r="N54" s="2"/>
      <c r="O54" s="2"/>
      <c r="P54" s="2"/>
      <c r="Q54" s="2"/>
    </row>
    <row r="55" thickBot="1">
      <c r="A55" s="9"/>
      <c r="B55" s="53" t="s">
        <v>49</v>
      </c>
      <c r="C55" s="54"/>
      <c r="D55" s="54"/>
      <c r="E55" s="55" t="s">
        <v>3</v>
      </c>
      <c r="F55" s="54"/>
      <c r="G55" s="54"/>
      <c r="H55" s="56"/>
      <c r="I55" s="54"/>
      <c r="J55" s="56"/>
      <c r="K55" s="54"/>
      <c r="L55" s="54"/>
      <c r="M55" s="12"/>
      <c r="N55" s="2"/>
      <c r="O55" s="2"/>
      <c r="P55" s="2"/>
      <c r="Q55" s="2"/>
    </row>
    <row r="56" thickTop="1">
      <c r="A56" s="9"/>
      <c r="B56" s="44">
        <v>9</v>
      </c>
      <c r="C56" s="45" t="s">
        <v>70</v>
      </c>
      <c r="D56" s="45" t="s">
        <v>3</v>
      </c>
      <c r="E56" s="45" t="s">
        <v>71</v>
      </c>
      <c r="F56" s="45" t="s">
        <v>3</v>
      </c>
      <c r="G56" s="46" t="s">
        <v>55</v>
      </c>
      <c r="H56" s="57">
        <v>1</v>
      </c>
      <c r="I56" s="58">
        <f>ROUND(0,2)</f>
        <v>0</v>
      </c>
      <c r="J56" s="59">
        <f>ROUND(I56*H56,2)</f>
        <v>0</v>
      </c>
      <c r="K56" s="60">
        <v>0.20999999999999999</v>
      </c>
      <c r="L56" s="61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51" t="s">
        <v>48</v>
      </c>
      <c r="C57" s="1"/>
      <c r="D57" s="1"/>
      <c r="E57" s="52" t="s">
        <v>72</v>
      </c>
      <c r="F57" s="1"/>
      <c r="G57" s="1"/>
      <c r="H57" s="43"/>
      <c r="I57" s="1"/>
      <c r="J57" s="43"/>
      <c r="K57" s="1"/>
      <c r="L57" s="1"/>
      <c r="M57" s="12"/>
      <c r="N57" s="2"/>
      <c r="O57" s="2"/>
      <c r="P57" s="2"/>
      <c r="Q57" s="2"/>
    </row>
    <row r="58" thickBot="1">
      <c r="A58" s="9"/>
      <c r="B58" s="53" t="s">
        <v>49</v>
      </c>
      <c r="C58" s="54"/>
      <c r="D58" s="54"/>
      <c r="E58" s="55" t="s">
        <v>3</v>
      </c>
      <c r="F58" s="54"/>
      <c r="G58" s="54"/>
      <c r="H58" s="56"/>
      <c r="I58" s="54"/>
      <c r="J58" s="56"/>
      <c r="K58" s="54"/>
      <c r="L58" s="54"/>
      <c r="M58" s="12"/>
      <c r="N58" s="2"/>
      <c r="O58" s="2"/>
      <c r="P58" s="2"/>
      <c r="Q58" s="2"/>
    </row>
    <row r="59" thickTop="1">
      <c r="A59" s="9"/>
      <c r="B59" s="44">
        <v>10</v>
      </c>
      <c r="C59" s="45" t="s">
        <v>73</v>
      </c>
      <c r="D59" s="45" t="s">
        <v>3</v>
      </c>
      <c r="E59" s="45" t="s">
        <v>74</v>
      </c>
      <c r="F59" s="45" t="s">
        <v>3</v>
      </c>
      <c r="G59" s="46" t="s">
        <v>55</v>
      </c>
      <c r="H59" s="57">
        <v>1</v>
      </c>
      <c r="I59" s="58">
        <f>ROUND(0,2)</f>
        <v>0</v>
      </c>
      <c r="J59" s="59">
        <f>ROUND(I59*H59,2)</f>
        <v>0</v>
      </c>
      <c r="K59" s="60">
        <v>0.20999999999999999</v>
      </c>
      <c r="L59" s="61">
        <f>IF(ISNUMBER(K59),ROUND(J59*(K59+1),2),0)</f>
        <v>0</v>
      </c>
      <c r="M59" s="12"/>
      <c r="N59" s="2"/>
      <c r="O59" s="2"/>
      <c r="P59" s="2"/>
      <c r="Q59" s="33">
        <f>IF(ISNUMBER(K59),IF(H59&gt;0,IF(I59&gt;0,J59,0),0),0)</f>
        <v>0</v>
      </c>
      <c r="R59" s="27">
        <f>IF(ISNUMBER(K59)=FALSE,J59,0)</f>
        <v>0</v>
      </c>
    </row>
    <row r="60">
      <c r="A60" s="9"/>
      <c r="B60" s="51" t="s">
        <v>48</v>
      </c>
      <c r="C60" s="1"/>
      <c r="D60" s="1"/>
      <c r="E60" s="52" t="s">
        <v>3</v>
      </c>
      <c r="F60" s="1"/>
      <c r="G60" s="1"/>
      <c r="H60" s="43"/>
      <c r="I60" s="1"/>
      <c r="J60" s="43"/>
      <c r="K60" s="1"/>
      <c r="L60" s="1"/>
      <c r="M60" s="12"/>
      <c r="N60" s="2"/>
      <c r="O60" s="2"/>
      <c r="P60" s="2"/>
      <c r="Q60" s="2"/>
    </row>
    <row r="61" thickBot="1">
      <c r="A61" s="9"/>
      <c r="B61" s="53" t="s">
        <v>49</v>
      </c>
      <c r="C61" s="54"/>
      <c r="D61" s="54"/>
      <c r="E61" s="55" t="s">
        <v>3</v>
      </c>
      <c r="F61" s="54"/>
      <c r="G61" s="54"/>
      <c r="H61" s="56"/>
      <c r="I61" s="54"/>
      <c r="J61" s="56"/>
      <c r="K61" s="54"/>
      <c r="L61" s="54"/>
      <c r="M61" s="12"/>
      <c r="N61" s="2"/>
      <c r="O61" s="2"/>
      <c r="P61" s="2"/>
      <c r="Q61" s="2"/>
    </row>
    <row r="62" thickTop="1">
      <c r="A62" s="9"/>
      <c r="B62" s="44">
        <v>11</v>
      </c>
      <c r="C62" s="45" t="s">
        <v>75</v>
      </c>
      <c r="D62" s="45" t="s">
        <v>3</v>
      </c>
      <c r="E62" s="45" t="s">
        <v>76</v>
      </c>
      <c r="F62" s="45" t="s">
        <v>3</v>
      </c>
      <c r="G62" s="46" t="s">
        <v>77</v>
      </c>
      <c r="H62" s="57">
        <v>2</v>
      </c>
      <c r="I62" s="58">
        <f>ROUND(0,2)</f>
        <v>0</v>
      </c>
      <c r="J62" s="59">
        <f>ROUND(I62*H62,2)</f>
        <v>0</v>
      </c>
      <c r="K62" s="60">
        <v>0.20999999999999999</v>
      </c>
      <c r="L62" s="61">
        <f>IF(ISNUMBER(K62),ROUND(J62*(K62+1),2),0)</f>
        <v>0</v>
      </c>
      <c r="M62" s="12"/>
      <c r="N62" s="2"/>
      <c r="O62" s="2"/>
      <c r="P62" s="2"/>
      <c r="Q62" s="33">
        <f>IF(ISNUMBER(K62),IF(H62&gt;0,IF(I62&gt;0,J62,0),0),0)</f>
        <v>0</v>
      </c>
      <c r="R62" s="27">
        <f>IF(ISNUMBER(K62)=FALSE,J62,0)</f>
        <v>0</v>
      </c>
    </row>
    <row r="63">
      <c r="A63" s="9"/>
      <c r="B63" s="51" t="s">
        <v>48</v>
      </c>
      <c r="C63" s="1"/>
      <c r="D63" s="1"/>
      <c r="E63" s="52" t="s">
        <v>3</v>
      </c>
      <c r="F63" s="1"/>
      <c r="G63" s="1"/>
      <c r="H63" s="43"/>
      <c r="I63" s="1"/>
      <c r="J63" s="43"/>
      <c r="K63" s="1"/>
      <c r="L63" s="1"/>
      <c r="M63" s="12"/>
      <c r="N63" s="2"/>
      <c r="O63" s="2"/>
      <c r="P63" s="2"/>
      <c r="Q63" s="2"/>
    </row>
    <row r="64" thickBot="1">
      <c r="A64" s="9"/>
      <c r="B64" s="53" t="s">
        <v>49</v>
      </c>
      <c r="C64" s="54"/>
      <c r="D64" s="54"/>
      <c r="E64" s="55" t="s">
        <v>3</v>
      </c>
      <c r="F64" s="54"/>
      <c r="G64" s="54"/>
      <c r="H64" s="56"/>
      <c r="I64" s="54"/>
      <c r="J64" s="56"/>
      <c r="K64" s="54"/>
      <c r="L64" s="54"/>
      <c r="M64" s="12"/>
      <c r="N64" s="2"/>
      <c r="O64" s="2"/>
      <c r="P64" s="2"/>
      <c r="Q64" s="2"/>
    </row>
    <row r="65" thickTop="1">
      <c r="A65" s="9"/>
      <c r="B65" s="44">
        <v>12</v>
      </c>
      <c r="C65" s="45" t="s">
        <v>78</v>
      </c>
      <c r="D65" s="45" t="s">
        <v>3</v>
      </c>
      <c r="E65" s="45" t="s">
        <v>79</v>
      </c>
      <c r="F65" s="45" t="s">
        <v>3</v>
      </c>
      <c r="G65" s="46" t="s">
        <v>55</v>
      </c>
      <c r="H65" s="57">
        <v>1</v>
      </c>
      <c r="I65" s="58">
        <f>ROUND(0,2)</f>
        <v>0</v>
      </c>
      <c r="J65" s="59">
        <f>ROUND(I65*H65,2)</f>
        <v>0</v>
      </c>
      <c r="K65" s="60">
        <v>0.20999999999999999</v>
      </c>
      <c r="L65" s="61">
        <f>IF(ISNUMBER(K65),ROUND(J65*(K65+1),2),0)</f>
        <v>0</v>
      </c>
      <c r="M65" s="12"/>
      <c r="N65" s="2"/>
      <c r="O65" s="2"/>
      <c r="P65" s="2"/>
      <c r="Q65" s="33">
        <f>IF(ISNUMBER(K65),IF(H65&gt;0,IF(I65&gt;0,J65,0),0),0)</f>
        <v>0</v>
      </c>
      <c r="R65" s="27">
        <f>IF(ISNUMBER(K65)=FALSE,J65,0)</f>
        <v>0</v>
      </c>
    </row>
    <row r="66">
      <c r="A66" s="9"/>
      <c r="B66" s="51" t="s">
        <v>48</v>
      </c>
      <c r="C66" s="1"/>
      <c r="D66" s="1"/>
      <c r="E66" s="52" t="s">
        <v>3</v>
      </c>
      <c r="F66" s="1"/>
      <c r="G66" s="1"/>
      <c r="H66" s="43"/>
      <c r="I66" s="1"/>
      <c r="J66" s="43"/>
      <c r="K66" s="1"/>
      <c r="L66" s="1"/>
      <c r="M66" s="12"/>
      <c r="N66" s="2"/>
      <c r="O66" s="2"/>
      <c r="P66" s="2"/>
      <c r="Q66" s="2"/>
    </row>
    <row r="67" thickBot="1">
      <c r="A67" s="9"/>
      <c r="B67" s="53" t="s">
        <v>49</v>
      </c>
      <c r="C67" s="54"/>
      <c r="D67" s="54"/>
      <c r="E67" s="55" t="s">
        <v>3</v>
      </c>
      <c r="F67" s="54"/>
      <c r="G67" s="54"/>
      <c r="H67" s="56"/>
      <c r="I67" s="54"/>
      <c r="J67" s="56"/>
      <c r="K67" s="54"/>
      <c r="L67" s="54"/>
      <c r="M67" s="12"/>
      <c r="N67" s="2"/>
      <c r="O67" s="2"/>
      <c r="P67" s="2"/>
      <c r="Q67" s="2"/>
    </row>
    <row r="68" thickTop="1">
      <c r="A68" s="9"/>
      <c r="B68" s="44">
        <v>13</v>
      </c>
      <c r="C68" s="45" t="s">
        <v>80</v>
      </c>
      <c r="D68" s="45" t="s">
        <v>3</v>
      </c>
      <c r="E68" s="45" t="s">
        <v>81</v>
      </c>
      <c r="F68" s="45" t="s">
        <v>3</v>
      </c>
      <c r="G68" s="46" t="s">
        <v>55</v>
      </c>
      <c r="H68" s="57">
        <v>1</v>
      </c>
      <c r="I68" s="58">
        <f>ROUND(0,2)</f>
        <v>0</v>
      </c>
      <c r="J68" s="59">
        <f>ROUND(I68*H68,2)</f>
        <v>0</v>
      </c>
      <c r="K68" s="60">
        <v>0.20999999999999999</v>
      </c>
      <c r="L68" s="61">
        <f>IF(ISNUMBER(K68),ROUND(J68*(K68+1),2),0)</f>
        <v>0</v>
      </c>
      <c r="M68" s="12"/>
      <c r="N68" s="2"/>
      <c r="O68" s="2"/>
      <c r="P68" s="2"/>
      <c r="Q68" s="33">
        <f>IF(ISNUMBER(K68),IF(H68&gt;0,IF(I68&gt;0,J68,0),0),0)</f>
        <v>0</v>
      </c>
      <c r="R68" s="27">
        <f>IF(ISNUMBER(K68)=FALSE,J68,0)</f>
        <v>0</v>
      </c>
    </row>
    <row r="69">
      <c r="A69" s="9"/>
      <c r="B69" s="51" t="s">
        <v>48</v>
      </c>
      <c r="C69" s="1"/>
      <c r="D69" s="1"/>
      <c r="E69" s="52" t="s">
        <v>3</v>
      </c>
      <c r="F69" s="1"/>
      <c r="G69" s="1"/>
      <c r="H69" s="43"/>
      <c r="I69" s="1"/>
      <c r="J69" s="43"/>
      <c r="K69" s="1"/>
      <c r="L69" s="1"/>
      <c r="M69" s="12"/>
      <c r="N69" s="2"/>
      <c r="O69" s="2"/>
      <c r="P69" s="2"/>
      <c r="Q69" s="2"/>
    </row>
    <row r="70" thickBot="1">
      <c r="A70" s="9"/>
      <c r="B70" s="53" t="s">
        <v>49</v>
      </c>
      <c r="C70" s="54"/>
      <c r="D70" s="54"/>
      <c r="E70" s="55" t="s">
        <v>3</v>
      </c>
      <c r="F70" s="54"/>
      <c r="G70" s="54"/>
      <c r="H70" s="56"/>
      <c r="I70" s="54"/>
      <c r="J70" s="56"/>
      <c r="K70" s="54"/>
      <c r="L70" s="54"/>
      <c r="M70" s="12"/>
      <c r="N70" s="2"/>
      <c r="O70" s="2"/>
      <c r="P70" s="2"/>
      <c r="Q70" s="2"/>
    </row>
    <row r="71" thickTop="1" thickBot="1" ht="25" customHeight="1">
      <c r="A71" s="9"/>
      <c r="B71" s="1"/>
      <c r="C71" s="62">
        <v>0</v>
      </c>
      <c r="D71" s="1"/>
      <c r="E71" s="63" t="s">
        <v>29</v>
      </c>
      <c r="F71" s="1"/>
      <c r="G71" s="64" t="s">
        <v>82</v>
      </c>
      <c r="H71" s="65">
        <f>J32+J35+J38+J41+J44+J47+J50+J53+J56+J59+J62+J65+J68</f>
        <v>0</v>
      </c>
      <c r="I71" s="64" t="s">
        <v>83</v>
      </c>
      <c r="J71" s="66">
        <f>(L71-H71)</f>
        <v>0</v>
      </c>
      <c r="K71" s="64" t="s">
        <v>84</v>
      </c>
      <c r="L71" s="67">
        <f>L32+L35+L38+L41+L44+L47+L50+L53+L56+L59+L62+L65+L68</f>
        <v>0</v>
      </c>
      <c r="M71" s="12"/>
      <c r="N71" s="2"/>
      <c r="O71" s="2"/>
      <c r="P71" s="2"/>
      <c r="Q71" s="33">
        <f>0+Q32+Q35+Q38+Q41+Q44+Q47+Q50+Q53+Q56+Q59+Q62+Q65+Q68</f>
        <v>0</v>
      </c>
      <c r="R71" s="27">
        <f>0+R32+R35+R38+R41+R44+R47+R50+R53+R56+R59+R62+R65+R68</f>
        <v>0</v>
      </c>
      <c r="S71" s="68">
        <f>Q71*(1+J71)+R71</f>
        <v>0</v>
      </c>
    </row>
    <row r="72" thickTop="1" thickBot="1" ht="25" customHeight="1">
      <c r="A72" s="9"/>
      <c r="B72" s="69"/>
      <c r="C72" s="69"/>
      <c r="D72" s="69"/>
      <c r="E72" s="70"/>
      <c r="F72" s="69"/>
      <c r="G72" s="71" t="s">
        <v>85</v>
      </c>
      <c r="H72" s="72">
        <f>J32+J35+J38+J41+J44+J47+J50+J53+J56+J59+J62+J65+J68</f>
        <v>0</v>
      </c>
      <c r="I72" s="71" t="s">
        <v>86</v>
      </c>
      <c r="J72" s="73">
        <f>0+J71</f>
        <v>0</v>
      </c>
      <c r="K72" s="71" t="s">
        <v>87</v>
      </c>
      <c r="L72" s="74">
        <f>L32+L35+L38+L41+L44+L47+L50+L53+L56+L59+L62+L65+L68</f>
        <v>0</v>
      </c>
      <c r="M72" s="12"/>
      <c r="N72" s="2"/>
      <c r="O72" s="2"/>
      <c r="P72" s="2"/>
      <c r="Q72" s="2"/>
    </row>
    <row r="73" ht="40" customHeight="1">
      <c r="A73" s="9"/>
      <c r="B73" s="75" t="s">
        <v>88</v>
      </c>
      <c r="C73" s="1"/>
      <c r="D73" s="1"/>
      <c r="E73" s="1"/>
      <c r="F73" s="1"/>
      <c r="G73" s="1"/>
      <c r="H73" s="43"/>
      <c r="I73" s="1"/>
      <c r="J73" s="43"/>
      <c r="K73" s="1"/>
      <c r="L73" s="1"/>
      <c r="M73" s="12"/>
      <c r="N73" s="2"/>
      <c r="O73" s="2"/>
      <c r="P73" s="2"/>
      <c r="Q73" s="2"/>
    </row>
    <row r="74">
      <c r="A74" s="9"/>
      <c r="B74" s="44">
        <v>14</v>
      </c>
      <c r="C74" s="45" t="s">
        <v>89</v>
      </c>
      <c r="D74" s="45" t="s">
        <v>3</v>
      </c>
      <c r="E74" s="45" t="s">
        <v>90</v>
      </c>
      <c r="F74" s="45" t="s">
        <v>3</v>
      </c>
      <c r="G74" s="46" t="s">
        <v>47</v>
      </c>
      <c r="H74" s="47">
        <v>146.5</v>
      </c>
      <c r="I74" s="25">
        <f>ROUND(0,2)</f>
        <v>0</v>
      </c>
      <c r="J74" s="48">
        <f>ROUND(I74*H74,2)</f>
        <v>0</v>
      </c>
      <c r="K74" s="49">
        <v>0.20999999999999999</v>
      </c>
      <c r="L74" s="50">
        <f>IF(ISNUMBER(K74),ROUND(J74*(K74+1),2),0)</f>
        <v>0</v>
      </c>
      <c r="M74" s="12"/>
      <c r="N74" s="2"/>
      <c r="O74" s="2"/>
      <c r="P74" s="2"/>
      <c r="Q74" s="33">
        <f>IF(ISNUMBER(K74),IF(H74&gt;0,IF(I74&gt;0,J74,0),0),0)</f>
        <v>0</v>
      </c>
      <c r="R74" s="27">
        <f>IF(ISNUMBER(K74)=FALSE,J74,0)</f>
        <v>0</v>
      </c>
    </row>
    <row r="75">
      <c r="A75" s="9"/>
      <c r="B75" s="51" t="s">
        <v>48</v>
      </c>
      <c r="C75" s="1"/>
      <c r="D75" s="1"/>
      <c r="E75" s="52" t="s">
        <v>3</v>
      </c>
      <c r="F75" s="1"/>
      <c r="G75" s="1"/>
      <c r="H75" s="43"/>
      <c r="I75" s="1"/>
      <c r="J75" s="43"/>
      <c r="K75" s="1"/>
      <c r="L75" s="1"/>
      <c r="M75" s="12"/>
      <c r="N75" s="2"/>
      <c r="O75" s="2"/>
      <c r="P75" s="2"/>
      <c r="Q75" s="2"/>
    </row>
    <row r="76" thickBot="1">
      <c r="A76" s="9"/>
      <c r="B76" s="53" t="s">
        <v>49</v>
      </c>
      <c r="C76" s="54"/>
      <c r="D76" s="54"/>
      <c r="E76" s="55" t="s">
        <v>3</v>
      </c>
      <c r="F76" s="54"/>
      <c r="G76" s="54"/>
      <c r="H76" s="56"/>
      <c r="I76" s="54"/>
      <c r="J76" s="56"/>
      <c r="K76" s="54"/>
      <c r="L76" s="54"/>
      <c r="M76" s="12"/>
      <c r="N76" s="2"/>
      <c r="O76" s="2"/>
      <c r="P76" s="2"/>
      <c r="Q76" s="2"/>
    </row>
    <row r="77" thickTop="1">
      <c r="A77" s="9"/>
      <c r="B77" s="44">
        <v>15</v>
      </c>
      <c r="C77" s="45" t="s">
        <v>91</v>
      </c>
      <c r="D77" s="45" t="s">
        <v>3</v>
      </c>
      <c r="E77" s="45" t="s">
        <v>92</v>
      </c>
      <c r="F77" s="45" t="s">
        <v>3</v>
      </c>
      <c r="G77" s="46" t="s">
        <v>93</v>
      </c>
      <c r="H77" s="57">
        <v>7735.1999999999998</v>
      </c>
      <c r="I77" s="58">
        <f>ROUND(0,2)</f>
        <v>0</v>
      </c>
      <c r="J77" s="59">
        <f>ROUND(I77*H77,2)</f>
        <v>0</v>
      </c>
      <c r="K77" s="60">
        <v>0.20999999999999999</v>
      </c>
      <c r="L77" s="61">
        <f>IF(ISNUMBER(K77),ROUND(J77*(K77+1),2),0)</f>
        <v>0</v>
      </c>
      <c r="M77" s="12"/>
      <c r="N77" s="2"/>
      <c r="O77" s="2"/>
      <c r="P77" s="2"/>
      <c r="Q77" s="33">
        <f>IF(ISNUMBER(K77),IF(H77&gt;0,IF(I77&gt;0,J77,0),0),0)</f>
        <v>0</v>
      </c>
      <c r="R77" s="27">
        <f>IF(ISNUMBER(K77)=FALSE,J77,0)</f>
        <v>0</v>
      </c>
    </row>
    <row r="78">
      <c r="A78" s="9"/>
      <c r="B78" s="51" t="s">
        <v>48</v>
      </c>
      <c r="C78" s="1"/>
      <c r="D78" s="1"/>
      <c r="E78" s="52" t="s">
        <v>3</v>
      </c>
      <c r="F78" s="1"/>
      <c r="G78" s="1"/>
      <c r="H78" s="43"/>
      <c r="I78" s="1"/>
      <c r="J78" s="43"/>
      <c r="K78" s="1"/>
      <c r="L78" s="1"/>
      <c r="M78" s="12"/>
      <c r="N78" s="2"/>
      <c r="O78" s="2"/>
      <c r="P78" s="2"/>
      <c r="Q78" s="2"/>
    </row>
    <row r="79" thickBot="1">
      <c r="A79" s="9"/>
      <c r="B79" s="53" t="s">
        <v>49</v>
      </c>
      <c r="C79" s="54"/>
      <c r="D79" s="54"/>
      <c r="E79" s="55" t="s">
        <v>3</v>
      </c>
      <c r="F79" s="54"/>
      <c r="G79" s="54"/>
      <c r="H79" s="56"/>
      <c r="I79" s="54"/>
      <c r="J79" s="56"/>
      <c r="K79" s="54"/>
      <c r="L79" s="54"/>
      <c r="M79" s="12"/>
      <c r="N79" s="2"/>
      <c r="O79" s="2"/>
      <c r="P79" s="2"/>
      <c r="Q79" s="2"/>
    </row>
    <row r="80" thickTop="1">
      <c r="A80" s="9"/>
      <c r="B80" s="44">
        <v>16</v>
      </c>
      <c r="C80" s="45" t="s">
        <v>94</v>
      </c>
      <c r="D80" s="45" t="s">
        <v>3</v>
      </c>
      <c r="E80" s="45" t="s">
        <v>95</v>
      </c>
      <c r="F80" s="45" t="s">
        <v>3</v>
      </c>
      <c r="G80" s="46" t="s">
        <v>47</v>
      </c>
      <c r="H80" s="57">
        <v>205.09999999999999</v>
      </c>
      <c r="I80" s="58">
        <f>ROUND(0,2)</f>
        <v>0</v>
      </c>
      <c r="J80" s="59">
        <f>ROUND(I80*H80,2)</f>
        <v>0</v>
      </c>
      <c r="K80" s="60">
        <v>0.20999999999999999</v>
      </c>
      <c r="L80" s="61">
        <f>IF(ISNUMBER(K80),ROUND(J80*(K80+1),2),0)</f>
        <v>0</v>
      </c>
      <c r="M80" s="12"/>
      <c r="N80" s="2"/>
      <c r="O80" s="2"/>
      <c r="P80" s="2"/>
      <c r="Q80" s="33">
        <f>IF(ISNUMBER(K80),IF(H80&gt;0,IF(I80&gt;0,J80,0),0),0)</f>
        <v>0</v>
      </c>
      <c r="R80" s="27">
        <f>IF(ISNUMBER(K80)=FALSE,J80,0)</f>
        <v>0</v>
      </c>
    </row>
    <row r="81">
      <c r="A81" s="9"/>
      <c r="B81" s="51" t="s">
        <v>48</v>
      </c>
      <c r="C81" s="1"/>
      <c r="D81" s="1"/>
      <c r="E81" s="52" t="s">
        <v>3</v>
      </c>
      <c r="F81" s="1"/>
      <c r="G81" s="1"/>
      <c r="H81" s="43"/>
      <c r="I81" s="1"/>
      <c r="J81" s="43"/>
      <c r="K81" s="1"/>
      <c r="L81" s="1"/>
      <c r="M81" s="12"/>
      <c r="N81" s="2"/>
      <c r="O81" s="2"/>
      <c r="P81" s="2"/>
      <c r="Q81" s="2"/>
    </row>
    <row r="82" thickBot="1">
      <c r="A82" s="9"/>
      <c r="B82" s="53" t="s">
        <v>49</v>
      </c>
      <c r="C82" s="54"/>
      <c r="D82" s="54"/>
      <c r="E82" s="55" t="s">
        <v>3</v>
      </c>
      <c r="F82" s="54"/>
      <c r="G82" s="54"/>
      <c r="H82" s="56"/>
      <c r="I82" s="54"/>
      <c r="J82" s="56"/>
      <c r="K82" s="54"/>
      <c r="L82" s="54"/>
      <c r="M82" s="12"/>
      <c r="N82" s="2"/>
      <c r="O82" s="2"/>
      <c r="P82" s="2"/>
      <c r="Q82" s="2"/>
    </row>
    <row r="83" thickTop="1">
      <c r="A83" s="9"/>
      <c r="B83" s="44">
        <v>17</v>
      </c>
      <c r="C83" s="45" t="s">
        <v>96</v>
      </c>
      <c r="D83" s="45" t="s">
        <v>3</v>
      </c>
      <c r="E83" s="45" t="s">
        <v>97</v>
      </c>
      <c r="F83" s="45" t="s">
        <v>3</v>
      </c>
      <c r="G83" s="46" t="s">
        <v>93</v>
      </c>
      <c r="H83" s="57">
        <v>10829.280000000001</v>
      </c>
      <c r="I83" s="58">
        <f>ROUND(0,2)</f>
        <v>0</v>
      </c>
      <c r="J83" s="59">
        <f>ROUND(I83*H83,2)</f>
        <v>0</v>
      </c>
      <c r="K83" s="60">
        <v>0.20999999999999999</v>
      </c>
      <c r="L83" s="61">
        <f>IF(ISNUMBER(K83),ROUND(J83*(K83+1),2),0)</f>
        <v>0</v>
      </c>
      <c r="M83" s="12"/>
      <c r="N83" s="2"/>
      <c r="O83" s="2"/>
      <c r="P83" s="2"/>
      <c r="Q83" s="33">
        <f>IF(ISNUMBER(K83),IF(H83&gt;0,IF(I83&gt;0,J83,0),0),0)</f>
        <v>0</v>
      </c>
      <c r="R83" s="27">
        <f>IF(ISNUMBER(K83)=FALSE,J83,0)</f>
        <v>0</v>
      </c>
    </row>
    <row r="84">
      <c r="A84" s="9"/>
      <c r="B84" s="51" t="s">
        <v>48</v>
      </c>
      <c r="C84" s="1"/>
      <c r="D84" s="1"/>
      <c r="E84" s="52" t="s">
        <v>3</v>
      </c>
      <c r="F84" s="1"/>
      <c r="G84" s="1"/>
      <c r="H84" s="43"/>
      <c r="I84" s="1"/>
      <c r="J84" s="43"/>
      <c r="K84" s="1"/>
      <c r="L84" s="1"/>
      <c r="M84" s="12"/>
      <c r="N84" s="2"/>
      <c r="O84" s="2"/>
      <c r="P84" s="2"/>
      <c r="Q84" s="2"/>
    </row>
    <row r="85" thickBot="1">
      <c r="A85" s="9"/>
      <c r="B85" s="53" t="s">
        <v>49</v>
      </c>
      <c r="C85" s="54"/>
      <c r="D85" s="54"/>
      <c r="E85" s="55" t="s">
        <v>3</v>
      </c>
      <c r="F85" s="54"/>
      <c r="G85" s="54"/>
      <c r="H85" s="56"/>
      <c r="I85" s="54"/>
      <c r="J85" s="56"/>
      <c r="K85" s="54"/>
      <c r="L85" s="54"/>
      <c r="M85" s="12"/>
      <c r="N85" s="2"/>
      <c r="O85" s="2"/>
      <c r="P85" s="2"/>
      <c r="Q85" s="2"/>
    </row>
    <row r="86" thickTop="1">
      <c r="A86" s="9"/>
      <c r="B86" s="44">
        <v>18</v>
      </c>
      <c r="C86" s="45" t="s">
        <v>98</v>
      </c>
      <c r="D86" s="45" t="s">
        <v>3</v>
      </c>
      <c r="E86" s="45" t="s">
        <v>99</v>
      </c>
      <c r="F86" s="45" t="s">
        <v>3</v>
      </c>
      <c r="G86" s="46" t="s">
        <v>100</v>
      </c>
      <c r="H86" s="57">
        <v>139.05000000000001</v>
      </c>
      <c r="I86" s="58">
        <f>ROUND(0,2)</f>
        <v>0</v>
      </c>
      <c r="J86" s="59">
        <f>ROUND(I86*H86,2)</f>
        <v>0</v>
      </c>
      <c r="K86" s="60">
        <v>0.20999999999999999</v>
      </c>
      <c r="L86" s="61">
        <f>IF(ISNUMBER(K86),ROUND(J86*(K86+1),2),0)</f>
        <v>0</v>
      </c>
      <c r="M86" s="12"/>
      <c r="N86" s="2"/>
      <c r="O86" s="2"/>
      <c r="P86" s="2"/>
      <c r="Q86" s="33">
        <f>IF(ISNUMBER(K86),IF(H86&gt;0,IF(I86&gt;0,J86,0),0),0)</f>
        <v>0</v>
      </c>
      <c r="R86" s="27">
        <f>IF(ISNUMBER(K86)=FALSE,J86,0)</f>
        <v>0</v>
      </c>
    </row>
    <row r="87">
      <c r="A87" s="9"/>
      <c r="B87" s="51" t="s">
        <v>48</v>
      </c>
      <c r="C87" s="1"/>
      <c r="D87" s="1"/>
      <c r="E87" s="52" t="s">
        <v>3</v>
      </c>
      <c r="F87" s="1"/>
      <c r="G87" s="1"/>
      <c r="H87" s="43"/>
      <c r="I87" s="1"/>
      <c r="J87" s="43"/>
      <c r="K87" s="1"/>
      <c r="L87" s="1"/>
      <c r="M87" s="12"/>
      <c r="N87" s="2"/>
      <c r="O87" s="2"/>
      <c r="P87" s="2"/>
      <c r="Q87" s="2"/>
    </row>
    <row r="88" thickBot="1">
      <c r="A88" s="9"/>
      <c r="B88" s="53" t="s">
        <v>49</v>
      </c>
      <c r="C88" s="54"/>
      <c r="D88" s="54"/>
      <c r="E88" s="55" t="s">
        <v>3</v>
      </c>
      <c r="F88" s="54"/>
      <c r="G88" s="54"/>
      <c r="H88" s="56"/>
      <c r="I88" s="54"/>
      <c r="J88" s="56"/>
      <c r="K88" s="54"/>
      <c r="L88" s="54"/>
      <c r="M88" s="12"/>
      <c r="N88" s="2"/>
      <c r="O88" s="2"/>
      <c r="P88" s="2"/>
      <c r="Q88" s="2"/>
    </row>
    <row r="89" thickTop="1">
      <c r="A89" s="9"/>
      <c r="B89" s="44">
        <v>19</v>
      </c>
      <c r="C89" s="45" t="s">
        <v>101</v>
      </c>
      <c r="D89" s="45" t="s">
        <v>3</v>
      </c>
      <c r="E89" s="45" t="s">
        <v>102</v>
      </c>
      <c r="F89" s="45" t="s">
        <v>3</v>
      </c>
      <c r="G89" s="46" t="s">
        <v>59</v>
      </c>
      <c r="H89" s="57">
        <v>1465</v>
      </c>
      <c r="I89" s="58">
        <f>ROUND(0,2)</f>
        <v>0</v>
      </c>
      <c r="J89" s="59">
        <f>ROUND(I89*H89,2)</f>
        <v>0</v>
      </c>
      <c r="K89" s="60">
        <v>0.20999999999999999</v>
      </c>
      <c r="L89" s="61">
        <f>IF(ISNUMBER(K89),ROUND(J89*(K89+1),2),0)</f>
        <v>0</v>
      </c>
      <c r="M89" s="12"/>
      <c r="N89" s="2"/>
      <c r="O89" s="2"/>
      <c r="P89" s="2"/>
      <c r="Q89" s="33">
        <f>IF(ISNUMBER(K89),IF(H89&gt;0,IF(I89&gt;0,J89,0),0),0)</f>
        <v>0</v>
      </c>
      <c r="R89" s="27">
        <f>IF(ISNUMBER(K89)=FALSE,J89,0)</f>
        <v>0</v>
      </c>
    </row>
    <row r="90">
      <c r="A90" s="9"/>
      <c r="B90" s="51" t="s">
        <v>48</v>
      </c>
      <c r="C90" s="1"/>
      <c r="D90" s="1"/>
      <c r="E90" s="52" t="s">
        <v>3</v>
      </c>
      <c r="F90" s="1"/>
      <c r="G90" s="1"/>
      <c r="H90" s="43"/>
      <c r="I90" s="1"/>
      <c r="J90" s="43"/>
      <c r="K90" s="1"/>
      <c r="L90" s="1"/>
      <c r="M90" s="12"/>
      <c r="N90" s="2"/>
      <c r="O90" s="2"/>
      <c r="P90" s="2"/>
      <c r="Q90" s="2"/>
    </row>
    <row r="91" thickBot="1">
      <c r="A91" s="9"/>
      <c r="B91" s="53" t="s">
        <v>49</v>
      </c>
      <c r="C91" s="54"/>
      <c r="D91" s="54"/>
      <c r="E91" s="55" t="s">
        <v>3</v>
      </c>
      <c r="F91" s="54"/>
      <c r="G91" s="54"/>
      <c r="H91" s="56"/>
      <c r="I91" s="54"/>
      <c r="J91" s="56"/>
      <c r="K91" s="54"/>
      <c r="L91" s="54"/>
      <c r="M91" s="12"/>
      <c r="N91" s="2"/>
      <c r="O91" s="2"/>
      <c r="P91" s="2"/>
      <c r="Q91" s="2"/>
    </row>
    <row r="92" thickTop="1">
      <c r="A92" s="9"/>
      <c r="B92" s="44">
        <v>20</v>
      </c>
      <c r="C92" s="45" t="s">
        <v>103</v>
      </c>
      <c r="D92" s="45" t="s">
        <v>3</v>
      </c>
      <c r="E92" s="45" t="s">
        <v>104</v>
      </c>
      <c r="F92" s="45" t="s">
        <v>3</v>
      </c>
      <c r="G92" s="46" t="s">
        <v>59</v>
      </c>
      <c r="H92" s="57">
        <v>1465</v>
      </c>
      <c r="I92" s="58">
        <f>ROUND(0,2)</f>
        <v>0</v>
      </c>
      <c r="J92" s="59">
        <f>ROUND(I92*H92,2)</f>
        <v>0</v>
      </c>
      <c r="K92" s="60">
        <v>0.20999999999999999</v>
      </c>
      <c r="L92" s="61">
        <f>IF(ISNUMBER(K92),ROUND(J92*(K92+1),2),0)</f>
        <v>0</v>
      </c>
      <c r="M92" s="12"/>
      <c r="N92" s="2"/>
      <c r="O92" s="2"/>
      <c r="P92" s="2"/>
      <c r="Q92" s="33">
        <f>IF(ISNUMBER(K92),IF(H92&gt;0,IF(I92&gt;0,J92,0),0),0)</f>
        <v>0</v>
      </c>
      <c r="R92" s="27">
        <f>IF(ISNUMBER(K92)=FALSE,J92,0)</f>
        <v>0</v>
      </c>
    </row>
    <row r="93">
      <c r="A93" s="9"/>
      <c r="B93" s="51" t="s">
        <v>48</v>
      </c>
      <c r="C93" s="1"/>
      <c r="D93" s="1"/>
      <c r="E93" s="52" t="s">
        <v>3</v>
      </c>
      <c r="F93" s="1"/>
      <c r="G93" s="1"/>
      <c r="H93" s="43"/>
      <c r="I93" s="1"/>
      <c r="J93" s="43"/>
      <c r="K93" s="1"/>
      <c r="L93" s="1"/>
      <c r="M93" s="12"/>
      <c r="N93" s="2"/>
      <c r="O93" s="2"/>
      <c r="P93" s="2"/>
      <c r="Q93" s="2"/>
    </row>
    <row r="94" thickBot="1">
      <c r="A94" s="9"/>
      <c r="B94" s="53" t="s">
        <v>49</v>
      </c>
      <c r="C94" s="54"/>
      <c r="D94" s="54"/>
      <c r="E94" s="55" t="s">
        <v>3</v>
      </c>
      <c r="F94" s="54"/>
      <c r="G94" s="54"/>
      <c r="H94" s="56"/>
      <c r="I94" s="54"/>
      <c r="J94" s="56"/>
      <c r="K94" s="54"/>
      <c r="L94" s="54"/>
      <c r="M94" s="12"/>
      <c r="N94" s="2"/>
      <c r="O94" s="2"/>
      <c r="P94" s="2"/>
      <c r="Q94" s="2"/>
    </row>
    <row r="95" thickTop="1">
      <c r="A95" s="9"/>
      <c r="B95" s="44">
        <v>21</v>
      </c>
      <c r="C95" s="45" t="s">
        <v>105</v>
      </c>
      <c r="D95" s="45" t="s">
        <v>3</v>
      </c>
      <c r="E95" s="45" t="s">
        <v>106</v>
      </c>
      <c r="F95" s="45" t="s">
        <v>3</v>
      </c>
      <c r="G95" s="46" t="s">
        <v>59</v>
      </c>
      <c r="H95" s="57">
        <v>732.5</v>
      </c>
      <c r="I95" s="58">
        <f>ROUND(0,2)</f>
        <v>0</v>
      </c>
      <c r="J95" s="59">
        <f>ROUND(I95*H95,2)</f>
        <v>0</v>
      </c>
      <c r="K95" s="60">
        <v>0.20999999999999999</v>
      </c>
      <c r="L95" s="61">
        <f>IF(ISNUMBER(K95),ROUND(J95*(K95+1),2),0)</f>
        <v>0</v>
      </c>
      <c r="M95" s="12"/>
      <c r="N95" s="2"/>
      <c r="O95" s="2"/>
      <c r="P95" s="2"/>
      <c r="Q95" s="33">
        <f>IF(ISNUMBER(K95),IF(H95&gt;0,IF(I95&gt;0,J95,0),0),0)</f>
        <v>0</v>
      </c>
      <c r="R95" s="27">
        <f>IF(ISNUMBER(K95)=FALSE,J95,0)</f>
        <v>0</v>
      </c>
    </row>
    <row r="96">
      <c r="A96" s="9"/>
      <c r="B96" s="51" t="s">
        <v>48</v>
      </c>
      <c r="C96" s="1"/>
      <c r="D96" s="1"/>
      <c r="E96" s="52" t="s">
        <v>3</v>
      </c>
      <c r="F96" s="1"/>
      <c r="G96" s="1"/>
      <c r="H96" s="43"/>
      <c r="I96" s="1"/>
      <c r="J96" s="43"/>
      <c r="K96" s="1"/>
      <c r="L96" s="1"/>
      <c r="M96" s="12"/>
      <c r="N96" s="2"/>
      <c r="O96" s="2"/>
      <c r="P96" s="2"/>
      <c r="Q96" s="2"/>
    </row>
    <row r="97" thickBot="1">
      <c r="A97" s="9"/>
      <c r="B97" s="53" t="s">
        <v>49</v>
      </c>
      <c r="C97" s="54"/>
      <c r="D97" s="54"/>
      <c r="E97" s="55" t="s">
        <v>3</v>
      </c>
      <c r="F97" s="54"/>
      <c r="G97" s="54"/>
      <c r="H97" s="56"/>
      <c r="I97" s="54"/>
      <c r="J97" s="56"/>
      <c r="K97" s="54"/>
      <c r="L97" s="54"/>
      <c r="M97" s="12"/>
      <c r="N97" s="2"/>
      <c r="O97" s="2"/>
      <c r="P97" s="2"/>
      <c r="Q97" s="2"/>
    </row>
    <row r="98" thickTop="1" thickBot="1" ht="25" customHeight="1">
      <c r="A98" s="9"/>
      <c r="B98" s="1"/>
      <c r="C98" s="62">
        <v>1</v>
      </c>
      <c r="D98" s="1"/>
      <c r="E98" s="63" t="s">
        <v>30</v>
      </c>
      <c r="F98" s="1"/>
      <c r="G98" s="64" t="s">
        <v>82</v>
      </c>
      <c r="H98" s="65">
        <f>J74+J77+J80+J83+J86+J89+J92+J95</f>
        <v>0</v>
      </c>
      <c r="I98" s="64" t="s">
        <v>83</v>
      </c>
      <c r="J98" s="66">
        <f>(L98-H98)</f>
        <v>0</v>
      </c>
      <c r="K98" s="64" t="s">
        <v>84</v>
      </c>
      <c r="L98" s="67">
        <f>L74+L77+L80+L83+L86+L89+L92+L95</f>
        <v>0</v>
      </c>
      <c r="M98" s="12"/>
      <c r="N98" s="2"/>
      <c r="O98" s="2"/>
      <c r="P98" s="2"/>
      <c r="Q98" s="33">
        <f>0+Q74+Q77+Q80+Q83+Q86+Q89+Q92+Q95</f>
        <v>0</v>
      </c>
      <c r="R98" s="27">
        <f>0+R74+R77+R80+R83+R86+R89+R92+R95</f>
        <v>0</v>
      </c>
      <c r="S98" s="68">
        <f>Q98*(1+J98)+R98</f>
        <v>0</v>
      </c>
    </row>
    <row r="99" thickTop="1" thickBot="1" ht="25" customHeight="1">
      <c r="A99" s="9"/>
      <c r="B99" s="69"/>
      <c r="C99" s="69"/>
      <c r="D99" s="69"/>
      <c r="E99" s="70"/>
      <c r="F99" s="69"/>
      <c r="G99" s="71" t="s">
        <v>85</v>
      </c>
      <c r="H99" s="72">
        <f>J74+J77+J80+J83+J86+J89+J92+J95</f>
        <v>0</v>
      </c>
      <c r="I99" s="71" t="s">
        <v>86</v>
      </c>
      <c r="J99" s="73">
        <f>0+J98</f>
        <v>0</v>
      </c>
      <c r="K99" s="71" t="s">
        <v>87</v>
      </c>
      <c r="L99" s="74">
        <f>L74+L77+L80+L83+L86+L89+L92+L95</f>
        <v>0</v>
      </c>
      <c r="M99" s="12"/>
      <c r="N99" s="2"/>
      <c r="O99" s="2"/>
      <c r="P99" s="2"/>
      <c r="Q99" s="2"/>
    </row>
    <row r="100" ht="40" customHeight="1">
      <c r="A100" s="9"/>
      <c r="B100" s="75" t="s">
        <v>107</v>
      </c>
      <c r="C100" s="1"/>
      <c r="D100" s="1"/>
      <c r="E100" s="1"/>
      <c r="F100" s="1"/>
      <c r="G100" s="1"/>
      <c r="H100" s="43"/>
      <c r="I100" s="1"/>
      <c r="J100" s="43"/>
      <c r="K100" s="1"/>
      <c r="L100" s="1"/>
      <c r="M100" s="12"/>
      <c r="N100" s="2"/>
      <c r="O100" s="2"/>
      <c r="P100" s="2"/>
      <c r="Q100" s="2"/>
    </row>
    <row r="101">
      <c r="A101" s="9"/>
      <c r="B101" s="44">
        <v>24</v>
      </c>
      <c r="C101" s="45" t="s">
        <v>108</v>
      </c>
      <c r="D101" s="45" t="s">
        <v>3</v>
      </c>
      <c r="E101" s="45" t="s">
        <v>109</v>
      </c>
      <c r="F101" s="45" t="s">
        <v>3</v>
      </c>
      <c r="G101" s="46" t="s">
        <v>47</v>
      </c>
      <c r="H101" s="47">
        <v>263.69999999999999</v>
      </c>
      <c r="I101" s="25">
        <f>ROUND(0,2)</f>
        <v>0</v>
      </c>
      <c r="J101" s="48">
        <f>ROUND(I101*H101,2)</f>
        <v>0</v>
      </c>
      <c r="K101" s="49">
        <v>0.20999999999999999</v>
      </c>
      <c r="L101" s="50">
        <f>IF(ISNUMBER(K101),ROUND(J101*(K101+1),2),0)</f>
        <v>0</v>
      </c>
      <c r="M101" s="12"/>
      <c r="N101" s="2"/>
      <c r="O101" s="2"/>
      <c r="P101" s="2"/>
      <c r="Q101" s="33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51" t="s">
        <v>48</v>
      </c>
      <c r="C102" s="1"/>
      <c r="D102" s="1"/>
      <c r="E102" s="52" t="s">
        <v>3</v>
      </c>
      <c r="F102" s="1"/>
      <c r="G102" s="1"/>
      <c r="H102" s="43"/>
      <c r="I102" s="1"/>
      <c r="J102" s="43"/>
      <c r="K102" s="1"/>
      <c r="L102" s="1"/>
      <c r="M102" s="12"/>
      <c r="N102" s="2"/>
      <c r="O102" s="2"/>
      <c r="P102" s="2"/>
      <c r="Q102" s="2"/>
    </row>
    <row r="103" thickBot="1">
      <c r="A103" s="9"/>
      <c r="B103" s="53" t="s">
        <v>49</v>
      </c>
      <c r="C103" s="54"/>
      <c r="D103" s="54"/>
      <c r="E103" s="55" t="s">
        <v>3</v>
      </c>
      <c r="F103" s="54"/>
      <c r="G103" s="54"/>
      <c r="H103" s="56"/>
      <c r="I103" s="54"/>
      <c r="J103" s="56"/>
      <c r="K103" s="54"/>
      <c r="L103" s="54"/>
      <c r="M103" s="12"/>
      <c r="N103" s="2"/>
      <c r="O103" s="2"/>
      <c r="P103" s="2"/>
      <c r="Q103" s="2"/>
    </row>
    <row r="104" thickTop="1" thickBot="1" ht="25" customHeight="1">
      <c r="A104" s="9"/>
      <c r="B104" s="1"/>
      <c r="C104" s="62">
        <v>4</v>
      </c>
      <c r="D104" s="1"/>
      <c r="E104" s="63" t="s">
        <v>31</v>
      </c>
      <c r="F104" s="1"/>
      <c r="G104" s="64" t="s">
        <v>82</v>
      </c>
      <c r="H104" s="65">
        <f>0+J101</f>
        <v>0</v>
      </c>
      <c r="I104" s="64" t="s">
        <v>83</v>
      </c>
      <c r="J104" s="66">
        <f>(L104-H104)</f>
        <v>0</v>
      </c>
      <c r="K104" s="64" t="s">
        <v>84</v>
      </c>
      <c r="L104" s="67">
        <f>0+L101</f>
        <v>0</v>
      </c>
      <c r="M104" s="12"/>
      <c r="N104" s="2"/>
      <c r="O104" s="2"/>
      <c r="P104" s="2"/>
      <c r="Q104" s="33">
        <f>0+Q101</f>
        <v>0</v>
      </c>
      <c r="R104" s="27">
        <f>0+R101</f>
        <v>0</v>
      </c>
      <c r="S104" s="68">
        <f>Q104*(1+J104)+R104</f>
        <v>0</v>
      </c>
    </row>
    <row r="105" thickTop="1" thickBot="1" ht="25" customHeight="1">
      <c r="A105" s="9"/>
      <c r="B105" s="69"/>
      <c r="C105" s="69"/>
      <c r="D105" s="69"/>
      <c r="E105" s="70"/>
      <c r="F105" s="69"/>
      <c r="G105" s="71" t="s">
        <v>85</v>
      </c>
      <c r="H105" s="72">
        <f>0+J101</f>
        <v>0</v>
      </c>
      <c r="I105" s="71" t="s">
        <v>86</v>
      </c>
      <c r="J105" s="73">
        <f>0+J104</f>
        <v>0</v>
      </c>
      <c r="K105" s="71" t="s">
        <v>87</v>
      </c>
      <c r="L105" s="74">
        <f>0+L101</f>
        <v>0</v>
      </c>
      <c r="M105" s="12"/>
      <c r="N105" s="2"/>
      <c r="O105" s="2"/>
      <c r="P105" s="2"/>
      <c r="Q105" s="2"/>
    </row>
    <row r="106" ht="40" customHeight="1">
      <c r="A106" s="9"/>
      <c r="B106" s="75" t="s">
        <v>110</v>
      </c>
      <c r="C106" s="1"/>
      <c r="D106" s="1"/>
      <c r="E106" s="1"/>
      <c r="F106" s="1"/>
      <c r="G106" s="1"/>
      <c r="H106" s="43"/>
      <c r="I106" s="1"/>
      <c r="J106" s="43"/>
      <c r="K106" s="1"/>
      <c r="L106" s="1"/>
      <c r="M106" s="12"/>
      <c r="N106" s="2"/>
      <c r="O106" s="2"/>
      <c r="P106" s="2"/>
      <c r="Q106" s="2"/>
    </row>
    <row r="107">
      <c r="A107" s="9"/>
      <c r="B107" s="44">
        <v>25</v>
      </c>
      <c r="C107" s="45" t="s">
        <v>111</v>
      </c>
      <c r="D107" s="45" t="s">
        <v>3</v>
      </c>
      <c r="E107" s="45" t="s">
        <v>112</v>
      </c>
      <c r="F107" s="45" t="s">
        <v>3</v>
      </c>
      <c r="G107" s="46" t="s">
        <v>59</v>
      </c>
      <c r="H107" s="47">
        <v>146.5</v>
      </c>
      <c r="I107" s="25">
        <f>ROUND(0,2)</f>
        <v>0</v>
      </c>
      <c r="J107" s="48">
        <f>ROUND(I107*H107,2)</f>
        <v>0</v>
      </c>
      <c r="K107" s="49">
        <v>0.20999999999999999</v>
      </c>
      <c r="L107" s="50">
        <f>IF(ISNUMBER(K107),ROUND(J107*(K107+1),2),0)</f>
        <v>0</v>
      </c>
      <c r="M107" s="12"/>
      <c r="N107" s="2"/>
      <c r="O107" s="2"/>
      <c r="P107" s="2"/>
      <c r="Q107" s="3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51" t="s">
        <v>48</v>
      </c>
      <c r="C108" s="1"/>
      <c r="D108" s="1"/>
      <c r="E108" s="52" t="s">
        <v>3</v>
      </c>
      <c r="F108" s="1"/>
      <c r="G108" s="1"/>
      <c r="H108" s="43"/>
      <c r="I108" s="1"/>
      <c r="J108" s="43"/>
      <c r="K108" s="1"/>
      <c r="L108" s="1"/>
      <c r="M108" s="12"/>
      <c r="N108" s="2"/>
      <c r="O108" s="2"/>
      <c r="P108" s="2"/>
      <c r="Q108" s="2"/>
    </row>
    <row r="109" thickBot="1">
      <c r="A109" s="9"/>
      <c r="B109" s="53" t="s">
        <v>49</v>
      </c>
      <c r="C109" s="54"/>
      <c r="D109" s="54"/>
      <c r="E109" s="55" t="s">
        <v>3</v>
      </c>
      <c r="F109" s="54"/>
      <c r="G109" s="54"/>
      <c r="H109" s="56"/>
      <c r="I109" s="54"/>
      <c r="J109" s="56"/>
      <c r="K109" s="54"/>
      <c r="L109" s="54"/>
      <c r="M109" s="12"/>
      <c r="N109" s="2"/>
      <c r="O109" s="2"/>
      <c r="P109" s="2"/>
      <c r="Q109" s="2"/>
    </row>
    <row r="110" thickTop="1">
      <c r="A110" s="9"/>
      <c r="B110" s="44">
        <v>26</v>
      </c>
      <c r="C110" s="45" t="s">
        <v>113</v>
      </c>
      <c r="D110" s="45" t="s">
        <v>3</v>
      </c>
      <c r="E110" s="45" t="s">
        <v>114</v>
      </c>
      <c r="F110" s="45" t="s">
        <v>3</v>
      </c>
      <c r="G110" s="46" t="s">
        <v>47</v>
      </c>
      <c r="H110" s="57">
        <v>102.55</v>
      </c>
      <c r="I110" s="58">
        <f>ROUND(0,2)</f>
        <v>0</v>
      </c>
      <c r="J110" s="59">
        <f>ROUND(I110*H110,2)</f>
        <v>0</v>
      </c>
      <c r="K110" s="60">
        <v>0.20999999999999999</v>
      </c>
      <c r="L110" s="61">
        <f>IF(ISNUMBER(K110),ROUND(J110*(K110+1),2),0)</f>
        <v>0</v>
      </c>
      <c r="M110" s="12"/>
      <c r="N110" s="2"/>
      <c r="O110" s="2"/>
      <c r="P110" s="2"/>
      <c r="Q110" s="33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51" t="s">
        <v>48</v>
      </c>
      <c r="C111" s="1"/>
      <c r="D111" s="1"/>
      <c r="E111" s="52" t="s">
        <v>3</v>
      </c>
      <c r="F111" s="1"/>
      <c r="G111" s="1"/>
      <c r="H111" s="43"/>
      <c r="I111" s="1"/>
      <c r="J111" s="43"/>
      <c r="K111" s="1"/>
      <c r="L111" s="1"/>
      <c r="M111" s="12"/>
      <c r="N111" s="2"/>
      <c r="O111" s="2"/>
      <c r="P111" s="2"/>
      <c r="Q111" s="2"/>
    </row>
    <row r="112" thickBot="1">
      <c r="A112" s="9"/>
      <c r="B112" s="53" t="s">
        <v>49</v>
      </c>
      <c r="C112" s="54"/>
      <c r="D112" s="54"/>
      <c r="E112" s="55" t="s">
        <v>3</v>
      </c>
      <c r="F112" s="54"/>
      <c r="G112" s="54"/>
      <c r="H112" s="56"/>
      <c r="I112" s="54"/>
      <c r="J112" s="56"/>
      <c r="K112" s="54"/>
      <c r="L112" s="54"/>
      <c r="M112" s="12"/>
      <c r="N112" s="2"/>
      <c r="O112" s="2"/>
      <c r="P112" s="2"/>
      <c r="Q112" s="2"/>
    </row>
    <row r="113" thickTop="1">
      <c r="A113" s="9"/>
      <c r="B113" s="44">
        <v>27</v>
      </c>
      <c r="C113" s="45" t="s">
        <v>115</v>
      </c>
      <c r="D113" s="45" t="s">
        <v>3</v>
      </c>
      <c r="E113" s="45" t="s">
        <v>116</v>
      </c>
      <c r="F113" s="45" t="s">
        <v>3</v>
      </c>
      <c r="G113" s="46" t="s">
        <v>59</v>
      </c>
      <c r="H113" s="57">
        <v>366.25</v>
      </c>
      <c r="I113" s="58">
        <f>ROUND(0,2)</f>
        <v>0</v>
      </c>
      <c r="J113" s="59">
        <f>ROUND(I113*H113,2)</f>
        <v>0</v>
      </c>
      <c r="K113" s="60">
        <v>0.20999999999999999</v>
      </c>
      <c r="L113" s="61">
        <f>IF(ISNUMBER(K113),ROUND(J113*(K113+1),2),0)</f>
        <v>0</v>
      </c>
      <c r="M113" s="12"/>
      <c r="N113" s="2"/>
      <c r="O113" s="2"/>
      <c r="P113" s="2"/>
      <c r="Q113" s="33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51" t="s">
        <v>48</v>
      </c>
      <c r="C114" s="1"/>
      <c r="D114" s="1"/>
      <c r="E114" s="52" t="s">
        <v>3</v>
      </c>
      <c r="F114" s="1"/>
      <c r="G114" s="1"/>
      <c r="H114" s="43"/>
      <c r="I114" s="1"/>
      <c r="J114" s="43"/>
      <c r="K114" s="1"/>
      <c r="L114" s="1"/>
      <c r="M114" s="12"/>
      <c r="N114" s="2"/>
      <c r="O114" s="2"/>
      <c r="P114" s="2"/>
      <c r="Q114" s="2"/>
    </row>
    <row r="115" thickBot="1">
      <c r="A115" s="9"/>
      <c r="B115" s="53" t="s">
        <v>49</v>
      </c>
      <c r="C115" s="54"/>
      <c r="D115" s="54"/>
      <c r="E115" s="55" t="s">
        <v>3</v>
      </c>
      <c r="F115" s="54"/>
      <c r="G115" s="54"/>
      <c r="H115" s="56"/>
      <c r="I115" s="54"/>
      <c r="J115" s="56"/>
      <c r="K115" s="54"/>
      <c r="L115" s="54"/>
      <c r="M115" s="12"/>
      <c r="N115" s="2"/>
      <c r="O115" s="2"/>
      <c r="P115" s="2"/>
      <c r="Q115" s="2"/>
    </row>
    <row r="116" thickTop="1">
      <c r="A116" s="9"/>
      <c r="B116" s="44">
        <v>28</v>
      </c>
      <c r="C116" s="45" t="s">
        <v>117</v>
      </c>
      <c r="D116" s="45" t="s">
        <v>3</v>
      </c>
      <c r="E116" s="45" t="s">
        <v>118</v>
      </c>
      <c r="F116" s="45" t="s">
        <v>3</v>
      </c>
      <c r="G116" s="46" t="s">
        <v>59</v>
      </c>
      <c r="H116" s="57">
        <v>1098.75</v>
      </c>
      <c r="I116" s="58">
        <f>ROUND(0,2)</f>
        <v>0</v>
      </c>
      <c r="J116" s="59">
        <f>ROUND(I116*H116,2)</f>
        <v>0</v>
      </c>
      <c r="K116" s="60">
        <v>0.20999999999999999</v>
      </c>
      <c r="L116" s="61">
        <f>IF(ISNUMBER(K116),ROUND(J116*(K116+1),2),0)</f>
        <v>0</v>
      </c>
      <c r="M116" s="12"/>
      <c r="N116" s="2"/>
      <c r="O116" s="2"/>
      <c r="P116" s="2"/>
      <c r="Q116" s="33">
        <f>IF(ISNUMBER(K116),IF(H116&gt;0,IF(I116&gt;0,J116,0),0),0)</f>
        <v>0</v>
      </c>
      <c r="R116" s="27">
        <f>IF(ISNUMBER(K116)=FALSE,J116,0)</f>
        <v>0</v>
      </c>
    </row>
    <row r="117">
      <c r="A117" s="9"/>
      <c r="B117" s="51" t="s">
        <v>48</v>
      </c>
      <c r="C117" s="1"/>
      <c r="D117" s="1"/>
      <c r="E117" s="52" t="s">
        <v>3</v>
      </c>
      <c r="F117" s="1"/>
      <c r="G117" s="1"/>
      <c r="H117" s="43"/>
      <c r="I117" s="1"/>
      <c r="J117" s="43"/>
      <c r="K117" s="1"/>
      <c r="L117" s="1"/>
      <c r="M117" s="12"/>
      <c r="N117" s="2"/>
      <c r="O117" s="2"/>
      <c r="P117" s="2"/>
      <c r="Q117" s="2"/>
    </row>
    <row r="118" thickBot="1">
      <c r="A118" s="9"/>
      <c r="B118" s="53" t="s">
        <v>49</v>
      </c>
      <c r="C118" s="54"/>
      <c r="D118" s="54"/>
      <c r="E118" s="55" t="s">
        <v>3</v>
      </c>
      <c r="F118" s="54"/>
      <c r="G118" s="54"/>
      <c r="H118" s="56"/>
      <c r="I118" s="54"/>
      <c r="J118" s="56"/>
      <c r="K118" s="54"/>
      <c r="L118" s="54"/>
      <c r="M118" s="12"/>
      <c r="N118" s="2"/>
      <c r="O118" s="2"/>
      <c r="P118" s="2"/>
      <c r="Q118" s="2"/>
    </row>
    <row r="119" thickTop="1" thickBot="1" ht="25" customHeight="1">
      <c r="A119" s="9"/>
      <c r="B119" s="1"/>
      <c r="C119" s="62">
        <v>5</v>
      </c>
      <c r="D119" s="1"/>
      <c r="E119" s="63" t="s">
        <v>32</v>
      </c>
      <c r="F119" s="1"/>
      <c r="G119" s="64" t="s">
        <v>82</v>
      </c>
      <c r="H119" s="65">
        <f>J107+J110+J113+J116</f>
        <v>0</v>
      </c>
      <c r="I119" s="64" t="s">
        <v>83</v>
      </c>
      <c r="J119" s="66">
        <f>(L119-H119)</f>
        <v>0</v>
      </c>
      <c r="K119" s="64" t="s">
        <v>84</v>
      </c>
      <c r="L119" s="67">
        <f>L107+L110+L113+L116</f>
        <v>0</v>
      </c>
      <c r="M119" s="12"/>
      <c r="N119" s="2"/>
      <c r="O119" s="2"/>
      <c r="P119" s="2"/>
      <c r="Q119" s="33">
        <f>0+Q107+Q110+Q113+Q116</f>
        <v>0</v>
      </c>
      <c r="R119" s="27">
        <f>0+R107+R110+R113+R116</f>
        <v>0</v>
      </c>
      <c r="S119" s="68">
        <f>Q119*(1+J119)+R119</f>
        <v>0</v>
      </c>
    </row>
    <row r="120" thickTop="1" thickBot="1" ht="25" customHeight="1">
      <c r="A120" s="9"/>
      <c r="B120" s="69"/>
      <c r="C120" s="69"/>
      <c r="D120" s="69"/>
      <c r="E120" s="70"/>
      <c r="F120" s="69"/>
      <c r="G120" s="71" t="s">
        <v>85</v>
      </c>
      <c r="H120" s="72">
        <f>J107+J110+J113+J116</f>
        <v>0</v>
      </c>
      <c r="I120" s="71" t="s">
        <v>86</v>
      </c>
      <c r="J120" s="73">
        <f>0+J119</f>
        <v>0</v>
      </c>
      <c r="K120" s="71" t="s">
        <v>87</v>
      </c>
      <c r="L120" s="74">
        <f>L107+L110+L113+L116</f>
        <v>0</v>
      </c>
      <c r="M120" s="12"/>
      <c r="N120" s="2"/>
      <c r="O120" s="2"/>
      <c r="P120" s="2"/>
      <c r="Q120" s="2"/>
    </row>
    <row r="121" ht="40" customHeight="1">
      <c r="A121" s="9"/>
      <c r="B121" s="75" t="s">
        <v>119</v>
      </c>
      <c r="C121" s="1"/>
      <c r="D121" s="1"/>
      <c r="E121" s="1"/>
      <c r="F121" s="1"/>
      <c r="G121" s="1"/>
      <c r="H121" s="43"/>
      <c r="I121" s="1"/>
      <c r="J121" s="43"/>
      <c r="K121" s="1"/>
      <c r="L121" s="1"/>
      <c r="M121" s="12"/>
      <c r="N121" s="2"/>
      <c r="O121" s="2"/>
      <c r="P121" s="2"/>
      <c r="Q121" s="2"/>
    </row>
    <row r="122">
      <c r="A122" s="9"/>
      <c r="B122" s="44">
        <v>29</v>
      </c>
      <c r="C122" s="45" t="s">
        <v>120</v>
      </c>
      <c r="D122" s="45" t="s">
        <v>3</v>
      </c>
      <c r="E122" s="45" t="s">
        <v>121</v>
      </c>
      <c r="F122" s="45" t="s">
        <v>3</v>
      </c>
      <c r="G122" s="46" t="s">
        <v>59</v>
      </c>
      <c r="H122" s="47">
        <v>1465</v>
      </c>
      <c r="I122" s="25">
        <f>ROUND(0,2)</f>
        <v>0</v>
      </c>
      <c r="J122" s="48">
        <f>ROUND(I122*H122,2)</f>
        <v>0</v>
      </c>
      <c r="K122" s="49">
        <v>0.20999999999999999</v>
      </c>
      <c r="L122" s="50">
        <f>IF(ISNUMBER(K122),ROUND(J122*(K122+1),2),0)</f>
        <v>0</v>
      </c>
      <c r="M122" s="12"/>
      <c r="N122" s="2"/>
      <c r="O122" s="2"/>
      <c r="P122" s="2"/>
      <c r="Q122" s="3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51" t="s">
        <v>48</v>
      </c>
      <c r="C123" s="1"/>
      <c r="D123" s="1"/>
      <c r="E123" s="52" t="s">
        <v>3</v>
      </c>
      <c r="F123" s="1"/>
      <c r="G123" s="1"/>
      <c r="H123" s="43"/>
      <c r="I123" s="1"/>
      <c r="J123" s="43"/>
      <c r="K123" s="1"/>
      <c r="L123" s="1"/>
      <c r="M123" s="12"/>
      <c r="N123" s="2"/>
      <c r="O123" s="2"/>
      <c r="P123" s="2"/>
      <c r="Q123" s="2"/>
    </row>
    <row r="124" thickBot="1">
      <c r="A124" s="9"/>
      <c r="B124" s="53" t="s">
        <v>49</v>
      </c>
      <c r="C124" s="54"/>
      <c r="D124" s="54"/>
      <c r="E124" s="55" t="s">
        <v>3</v>
      </c>
      <c r="F124" s="54"/>
      <c r="G124" s="54"/>
      <c r="H124" s="56"/>
      <c r="I124" s="54"/>
      <c r="J124" s="56"/>
      <c r="K124" s="54"/>
      <c r="L124" s="54"/>
      <c r="M124" s="12"/>
      <c r="N124" s="2"/>
      <c r="O124" s="2"/>
      <c r="P124" s="2"/>
      <c r="Q124" s="2"/>
    </row>
    <row r="125" thickTop="1" thickBot="1" ht="25" customHeight="1">
      <c r="A125" s="9"/>
      <c r="B125" s="1"/>
      <c r="C125" s="62">
        <v>6</v>
      </c>
      <c r="D125" s="1"/>
      <c r="E125" s="63" t="s">
        <v>33</v>
      </c>
      <c r="F125" s="1"/>
      <c r="G125" s="64" t="s">
        <v>82</v>
      </c>
      <c r="H125" s="65">
        <f>0+J122</f>
        <v>0</v>
      </c>
      <c r="I125" s="64" t="s">
        <v>83</v>
      </c>
      <c r="J125" s="66">
        <f>(L125-H125)</f>
        <v>0</v>
      </c>
      <c r="K125" s="64" t="s">
        <v>84</v>
      </c>
      <c r="L125" s="67">
        <f>0+L122</f>
        <v>0</v>
      </c>
      <c r="M125" s="12"/>
      <c r="N125" s="2"/>
      <c r="O125" s="2"/>
      <c r="P125" s="2"/>
      <c r="Q125" s="33">
        <f>0+Q122</f>
        <v>0</v>
      </c>
      <c r="R125" s="27">
        <f>0+R122</f>
        <v>0</v>
      </c>
      <c r="S125" s="68">
        <f>Q125*(1+J125)+R125</f>
        <v>0</v>
      </c>
    </row>
    <row r="126" thickTop="1" thickBot="1" ht="25" customHeight="1">
      <c r="A126" s="9"/>
      <c r="B126" s="69"/>
      <c r="C126" s="69"/>
      <c r="D126" s="69"/>
      <c r="E126" s="70"/>
      <c r="F126" s="69"/>
      <c r="G126" s="71" t="s">
        <v>85</v>
      </c>
      <c r="H126" s="72">
        <f>0+J122</f>
        <v>0</v>
      </c>
      <c r="I126" s="71" t="s">
        <v>86</v>
      </c>
      <c r="J126" s="73">
        <f>0+J125</f>
        <v>0</v>
      </c>
      <c r="K126" s="71" t="s">
        <v>87</v>
      </c>
      <c r="L126" s="74">
        <f>0+L122</f>
        <v>0</v>
      </c>
      <c r="M126" s="12"/>
      <c r="N126" s="2"/>
      <c r="O126" s="2"/>
      <c r="P126" s="2"/>
      <c r="Q126" s="2"/>
    </row>
    <row r="127" ht="40" customHeight="1">
      <c r="A127" s="9"/>
      <c r="B127" s="75" t="s">
        <v>122</v>
      </c>
      <c r="C127" s="1"/>
      <c r="D127" s="1"/>
      <c r="E127" s="1"/>
      <c r="F127" s="1"/>
      <c r="G127" s="1"/>
      <c r="H127" s="43"/>
      <c r="I127" s="1"/>
      <c r="J127" s="43"/>
      <c r="K127" s="1"/>
      <c r="L127" s="1"/>
      <c r="M127" s="12"/>
      <c r="N127" s="2"/>
      <c r="O127" s="2"/>
      <c r="P127" s="2"/>
      <c r="Q127" s="2"/>
    </row>
    <row r="128">
      <c r="A128" s="9"/>
      <c r="B128" s="44">
        <v>30</v>
      </c>
      <c r="C128" s="45" t="s">
        <v>123</v>
      </c>
      <c r="D128" s="45" t="s">
        <v>3</v>
      </c>
      <c r="E128" s="45" t="s">
        <v>124</v>
      </c>
      <c r="F128" s="45" t="s">
        <v>3</v>
      </c>
      <c r="G128" s="46" t="s">
        <v>77</v>
      </c>
      <c r="H128" s="47">
        <v>3</v>
      </c>
      <c r="I128" s="25">
        <f>ROUND(0,2)</f>
        <v>0</v>
      </c>
      <c r="J128" s="48">
        <f>ROUND(I128*H128,2)</f>
        <v>0</v>
      </c>
      <c r="K128" s="49">
        <v>0.20999999999999999</v>
      </c>
      <c r="L128" s="50">
        <f>IF(ISNUMBER(K128),ROUND(J128*(K128+1),2),0)</f>
        <v>0</v>
      </c>
      <c r="M128" s="12"/>
      <c r="N128" s="2"/>
      <c r="O128" s="2"/>
      <c r="P128" s="2"/>
      <c r="Q128" s="33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51" t="s">
        <v>48</v>
      </c>
      <c r="C129" s="1"/>
      <c r="D129" s="1"/>
      <c r="E129" s="52" t="s">
        <v>3</v>
      </c>
      <c r="F129" s="1"/>
      <c r="G129" s="1"/>
      <c r="H129" s="43"/>
      <c r="I129" s="1"/>
      <c r="J129" s="43"/>
      <c r="K129" s="1"/>
      <c r="L129" s="1"/>
      <c r="M129" s="12"/>
      <c r="N129" s="2"/>
      <c r="O129" s="2"/>
      <c r="P129" s="2"/>
      <c r="Q129" s="2"/>
    </row>
    <row r="130" thickBot="1">
      <c r="A130" s="9"/>
      <c r="B130" s="53" t="s">
        <v>49</v>
      </c>
      <c r="C130" s="54"/>
      <c r="D130" s="54"/>
      <c r="E130" s="55" t="s">
        <v>3</v>
      </c>
      <c r="F130" s="54"/>
      <c r="G130" s="54"/>
      <c r="H130" s="56"/>
      <c r="I130" s="54"/>
      <c r="J130" s="56"/>
      <c r="K130" s="54"/>
      <c r="L130" s="54"/>
      <c r="M130" s="12"/>
      <c r="N130" s="2"/>
      <c r="O130" s="2"/>
      <c r="P130" s="2"/>
      <c r="Q130" s="2"/>
    </row>
    <row r="131" thickTop="1">
      <c r="A131" s="9"/>
      <c r="B131" s="44">
        <v>31</v>
      </c>
      <c r="C131" s="45" t="s">
        <v>125</v>
      </c>
      <c r="D131" s="45" t="s">
        <v>3</v>
      </c>
      <c r="E131" s="45" t="s">
        <v>126</v>
      </c>
      <c r="F131" s="45" t="s">
        <v>3</v>
      </c>
      <c r="G131" s="46" t="s">
        <v>77</v>
      </c>
      <c r="H131" s="57">
        <v>3</v>
      </c>
      <c r="I131" s="58">
        <f>ROUND(0,2)</f>
        <v>0</v>
      </c>
      <c r="J131" s="59">
        <f>ROUND(I131*H131,2)</f>
        <v>0</v>
      </c>
      <c r="K131" s="60">
        <v>0.20999999999999999</v>
      </c>
      <c r="L131" s="61">
        <f>IF(ISNUMBER(K131),ROUND(J131*(K131+1),2),0)</f>
        <v>0</v>
      </c>
      <c r="M131" s="12"/>
      <c r="N131" s="2"/>
      <c r="O131" s="2"/>
      <c r="P131" s="2"/>
      <c r="Q131" s="33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51" t="s">
        <v>48</v>
      </c>
      <c r="C132" s="1"/>
      <c r="D132" s="1"/>
      <c r="E132" s="52" t="s">
        <v>3</v>
      </c>
      <c r="F132" s="1"/>
      <c r="G132" s="1"/>
      <c r="H132" s="43"/>
      <c r="I132" s="1"/>
      <c r="J132" s="43"/>
      <c r="K132" s="1"/>
      <c r="L132" s="1"/>
      <c r="M132" s="12"/>
      <c r="N132" s="2"/>
      <c r="O132" s="2"/>
      <c r="P132" s="2"/>
      <c r="Q132" s="2"/>
    </row>
    <row r="133" thickBot="1">
      <c r="A133" s="9"/>
      <c r="B133" s="53" t="s">
        <v>49</v>
      </c>
      <c r="C133" s="54"/>
      <c r="D133" s="54"/>
      <c r="E133" s="55" t="s">
        <v>3</v>
      </c>
      <c r="F133" s="54"/>
      <c r="G133" s="54"/>
      <c r="H133" s="56"/>
      <c r="I133" s="54"/>
      <c r="J133" s="56"/>
      <c r="K133" s="54"/>
      <c r="L133" s="54"/>
      <c r="M133" s="12"/>
      <c r="N133" s="2"/>
      <c r="O133" s="2"/>
      <c r="P133" s="2"/>
      <c r="Q133" s="2"/>
    </row>
    <row r="134" thickTop="1" thickBot="1" ht="25" customHeight="1">
      <c r="A134" s="9"/>
      <c r="B134" s="1"/>
      <c r="C134" s="62">
        <v>8</v>
      </c>
      <c r="D134" s="1"/>
      <c r="E134" s="63" t="s">
        <v>34</v>
      </c>
      <c r="F134" s="1"/>
      <c r="G134" s="64" t="s">
        <v>82</v>
      </c>
      <c r="H134" s="65">
        <f>J128+J131</f>
        <v>0</v>
      </c>
      <c r="I134" s="64" t="s">
        <v>83</v>
      </c>
      <c r="J134" s="66">
        <f>(L134-H134)</f>
        <v>0</v>
      </c>
      <c r="K134" s="64" t="s">
        <v>84</v>
      </c>
      <c r="L134" s="67">
        <f>L128+L131</f>
        <v>0</v>
      </c>
      <c r="M134" s="12"/>
      <c r="N134" s="2"/>
      <c r="O134" s="2"/>
      <c r="P134" s="2"/>
      <c r="Q134" s="33">
        <f>0+Q128+Q131</f>
        <v>0</v>
      </c>
      <c r="R134" s="27">
        <f>0+R128+R131</f>
        <v>0</v>
      </c>
      <c r="S134" s="68">
        <f>Q134*(1+J134)+R134</f>
        <v>0</v>
      </c>
    </row>
    <row r="135" thickTop="1" thickBot="1" ht="25" customHeight="1">
      <c r="A135" s="9"/>
      <c r="B135" s="69"/>
      <c r="C135" s="69"/>
      <c r="D135" s="69"/>
      <c r="E135" s="70"/>
      <c r="F135" s="69"/>
      <c r="G135" s="71" t="s">
        <v>85</v>
      </c>
      <c r="H135" s="72">
        <f>J128+J131</f>
        <v>0</v>
      </c>
      <c r="I135" s="71" t="s">
        <v>86</v>
      </c>
      <c r="J135" s="73">
        <f>0+J134</f>
        <v>0</v>
      </c>
      <c r="K135" s="71" t="s">
        <v>87</v>
      </c>
      <c r="L135" s="74">
        <f>L128+L131</f>
        <v>0</v>
      </c>
      <c r="M135" s="12"/>
      <c r="N135" s="2"/>
      <c r="O135" s="2"/>
      <c r="P135" s="2"/>
      <c r="Q135" s="2"/>
    </row>
    <row r="136" ht="40" customHeight="1">
      <c r="A136" s="9"/>
      <c r="B136" s="75" t="s">
        <v>127</v>
      </c>
      <c r="C136" s="1"/>
      <c r="D136" s="1"/>
      <c r="E136" s="1"/>
      <c r="F136" s="1"/>
      <c r="G136" s="1"/>
      <c r="H136" s="43"/>
      <c r="I136" s="1"/>
      <c r="J136" s="43"/>
      <c r="K136" s="1"/>
      <c r="L136" s="1"/>
      <c r="M136" s="12"/>
      <c r="N136" s="2"/>
      <c r="O136" s="2"/>
      <c r="P136" s="2"/>
      <c r="Q136" s="2"/>
    </row>
    <row r="137">
      <c r="A137" s="9"/>
      <c r="B137" s="44">
        <v>32</v>
      </c>
      <c r="C137" s="45" t="s">
        <v>128</v>
      </c>
      <c r="D137" s="45" t="s">
        <v>3</v>
      </c>
      <c r="E137" s="45" t="s">
        <v>129</v>
      </c>
      <c r="F137" s="45" t="s">
        <v>3</v>
      </c>
      <c r="G137" s="46" t="s">
        <v>100</v>
      </c>
      <c r="H137" s="47">
        <v>87</v>
      </c>
      <c r="I137" s="25">
        <f>ROUND(0,2)</f>
        <v>0</v>
      </c>
      <c r="J137" s="48">
        <f>ROUND(I137*H137,2)</f>
        <v>0</v>
      </c>
      <c r="K137" s="49">
        <v>0.20999999999999999</v>
      </c>
      <c r="L137" s="50">
        <f>IF(ISNUMBER(K137),ROUND(J137*(K137+1),2),0)</f>
        <v>0</v>
      </c>
      <c r="M137" s="12"/>
      <c r="N137" s="2"/>
      <c r="O137" s="2"/>
      <c r="P137" s="2"/>
      <c r="Q137" s="33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1" t="s">
        <v>48</v>
      </c>
      <c r="C138" s="1"/>
      <c r="D138" s="1"/>
      <c r="E138" s="52" t="s">
        <v>3</v>
      </c>
      <c r="F138" s="1"/>
      <c r="G138" s="1"/>
      <c r="H138" s="43"/>
      <c r="I138" s="1"/>
      <c r="J138" s="43"/>
      <c r="K138" s="1"/>
      <c r="L138" s="1"/>
      <c r="M138" s="12"/>
      <c r="N138" s="2"/>
      <c r="O138" s="2"/>
      <c r="P138" s="2"/>
      <c r="Q138" s="2"/>
    </row>
    <row r="139" thickBot="1">
      <c r="A139" s="9"/>
      <c r="B139" s="53" t="s">
        <v>49</v>
      </c>
      <c r="C139" s="54"/>
      <c r="D139" s="54"/>
      <c r="E139" s="55" t="s">
        <v>3</v>
      </c>
      <c r="F139" s="54"/>
      <c r="G139" s="54"/>
      <c r="H139" s="56"/>
      <c r="I139" s="54"/>
      <c r="J139" s="56"/>
      <c r="K139" s="54"/>
      <c r="L139" s="54"/>
      <c r="M139" s="12"/>
      <c r="N139" s="2"/>
      <c r="O139" s="2"/>
      <c r="P139" s="2"/>
      <c r="Q139" s="2"/>
    </row>
    <row r="140" thickTop="1">
      <c r="A140" s="9"/>
      <c r="B140" s="44">
        <v>33</v>
      </c>
      <c r="C140" s="45" t="s">
        <v>130</v>
      </c>
      <c r="D140" s="45" t="s">
        <v>3</v>
      </c>
      <c r="E140" s="45" t="s">
        <v>131</v>
      </c>
      <c r="F140" s="45" t="s">
        <v>3</v>
      </c>
      <c r="G140" s="46" t="s">
        <v>100</v>
      </c>
      <c r="H140" s="57">
        <v>87</v>
      </c>
      <c r="I140" s="58">
        <f>ROUND(0,2)</f>
        <v>0</v>
      </c>
      <c r="J140" s="59">
        <f>ROUND(I140*H140,2)</f>
        <v>0</v>
      </c>
      <c r="K140" s="60">
        <v>0.20999999999999999</v>
      </c>
      <c r="L140" s="61">
        <f>IF(ISNUMBER(K140),ROUND(J140*(K140+1),2),0)</f>
        <v>0</v>
      </c>
      <c r="M140" s="12"/>
      <c r="N140" s="2"/>
      <c r="O140" s="2"/>
      <c r="P140" s="2"/>
      <c r="Q140" s="33">
        <f>IF(ISNUMBER(K140),IF(H140&gt;0,IF(I140&gt;0,J140,0),0),0)</f>
        <v>0</v>
      </c>
      <c r="R140" s="27">
        <f>IF(ISNUMBER(K140)=FALSE,J140,0)</f>
        <v>0</v>
      </c>
    </row>
    <row r="141">
      <c r="A141" s="9"/>
      <c r="B141" s="51" t="s">
        <v>48</v>
      </c>
      <c r="C141" s="1"/>
      <c r="D141" s="1"/>
      <c r="E141" s="52" t="s">
        <v>3</v>
      </c>
      <c r="F141" s="1"/>
      <c r="G141" s="1"/>
      <c r="H141" s="43"/>
      <c r="I141" s="1"/>
      <c r="J141" s="43"/>
      <c r="K141" s="1"/>
      <c r="L141" s="1"/>
      <c r="M141" s="12"/>
      <c r="N141" s="2"/>
      <c r="O141" s="2"/>
      <c r="P141" s="2"/>
      <c r="Q141" s="2"/>
    </row>
    <row r="142" thickBot="1">
      <c r="A142" s="9"/>
      <c r="B142" s="53" t="s">
        <v>49</v>
      </c>
      <c r="C142" s="54"/>
      <c r="D142" s="54"/>
      <c r="E142" s="55" t="s">
        <v>3</v>
      </c>
      <c r="F142" s="54"/>
      <c r="G142" s="54"/>
      <c r="H142" s="56"/>
      <c r="I142" s="54"/>
      <c r="J142" s="56"/>
      <c r="K142" s="54"/>
      <c r="L142" s="54"/>
      <c r="M142" s="12"/>
      <c r="N142" s="2"/>
      <c r="O142" s="2"/>
      <c r="P142" s="2"/>
      <c r="Q142" s="2"/>
    </row>
    <row r="143" thickTop="1">
      <c r="A143" s="9"/>
      <c r="B143" s="44">
        <v>34</v>
      </c>
      <c r="C143" s="45" t="s">
        <v>132</v>
      </c>
      <c r="D143" s="45" t="s">
        <v>3</v>
      </c>
      <c r="E143" s="45" t="s">
        <v>133</v>
      </c>
      <c r="F143" s="45" t="s">
        <v>3</v>
      </c>
      <c r="G143" s="46" t="s">
        <v>134</v>
      </c>
      <c r="H143" s="57">
        <v>7830</v>
      </c>
      <c r="I143" s="58">
        <f>ROUND(0,2)</f>
        <v>0</v>
      </c>
      <c r="J143" s="59">
        <f>ROUND(I143*H143,2)</f>
        <v>0</v>
      </c>
      <c r="K143" s="60">
        <v>0.20999999999999999</v>
      </c>
      <c r="L143" s="61">
        <f>IF(ISNUMBER(K143),ROUND(J143*(K143+1),2),0)</f>
        <v>0</v>
      </c>
      <c r="M143" s="12"/>
      <c r="N143" s="2"/>
      <c r="O143" s="2"/>
      <c r="P143" s="2"/>
      <c r="Q143" s="33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51" t="s">
        <v>48</v>
      </c>
      <c r="C144" s="1"/>
      <c r="D144" s="1"/>
      <c r="E144" s="52" t="s">
        <v>3</v>
      </c>
      <c r="F144" s="1"/>
      <c r="G144" s="1"/>
      <c r="H144" s="43"/>
      <c r="I144" s="1"/>
      <c r="J144" s="43"/>
      <c r="K144" s="1"/>
      <c r="L144" s="1"/>
      <c r="M144" s="12"/>
      <c r="N144" s="2"/>
      <c r="O144" s="2"/>
      <c r="P144" s="2"/>
      <c r="Q144" s="2"/>
    </row>
    <row r="145" thickBot="1">
      <c r="A145" s="9"/>
      <c r="B145" s="53" t="s">
        <v>49</v>
      </c>
      <c r="C145" s="54"/>
      <c r="D145" s="54"/>
      <c r="E145" s="55" t="s">
        <v>135</v>
      </c>
      <c r="F145" s="54"/>
      <c r="G145" s="54"/>
      <c r="H145" s="56"/>
      <c r="I145" s="54"/>
      <c r="J145" s="56"/>
      <c r="K145" s="54"/>
      <c r="L145" s="54"/>
      <c r="M145" s="12"/>
      <c r="N145" s="2"/>
      <c r="O145" s="2"/>
      <c r="P145" s="2"/>
      <c r="Q145" s="2"/>
    </row>
    <row r="146" thickTop="1">
      <c r="A146" s="9"/>
      <c r="B146" s="44">
        <v>35</v>
      </c>
      <c r="C146" s="45" t="s">
        <v>136</v>
      </c>
      <c r="D146" s="45" t="s">
        <v>3</v>
      </c>
      <c r="E146" s="45" t="s">
        <v>137</v>
      </c>
      <c r="F146" s="45" t="s">
        <v>3</v>
      </c>
      <c r="G146" s="46" t="s">
        <v>100</v>
      </c>
      <c r="H146" s="57">
        <v>139.05000000000001</v>
      </c>
      <c r="I146" s="58">
        <f>ROUND(0,2)</f>
        <v>0</v>
      </c>
      <c r="J146" s="59">
        <f>ROUND(I146*H146,2)</f>
        <v>0</v>
      </c>
      <c r="K146" s="60">
        <v>0.20999999999999999</v>
      </c>
      <c r="L146" s="61">
        <f>IF(ISNUMBER(K146),ROUND(J146*(K146+1),2),0)</f>
        <v>0</v>
      </c>
      <c r="M146" s="12"/>
      <c r="N146" s="2"/>
      <c r="O146" s="2"/>
      <c r="P146" s="2"/>
      <c r="Q146" s="33">
        <f>IF(ISNUMBER(K146),IF(H146&gt;0,IF(I146&gt;0,J146,0),0),0)</f>
        <v>0</v>
      </c>
      <c r="R146" s="27">
        <f>IF(ISNUMBER(K146)=FALSE,J146,0)</f>
        <v>0</v>
      </c>
    </row>
    <row r="147">
      <c r="A147" s="9"/>
      <c r="B147" s="51" t="s">
        <v>48</v>
      </c>
      <c r="C147" s="1"/>
      <c r="D147" s="1"/>
      <c r="E147" s="52" t="s">
        <v>3</v>
      </c>
      <c r="F147" s="1"/>
      <c r="G147" s="1"/>
      <c r="H147" s="43"/>
      <c r="I147" s="1"/>
      <c r="J147" s="43"/>
      <c r="K147" s="1"/>
      <c r="L147" s="1"/>
      <c r="M147" s="12"/>
      <c r="N147" s="2"/>
      <c r="O147" s="2"/>
      <c r="P147" s="2"/>
      <c r="Q147" s="2"/>
    </row>
    <row r="148" thickBot="1">
      <c r="A148" s="9"/>
      <c r="B148" s="53" t="s">
        <v>49</v>
      </c>
      <c r="C148" s="54"/>
      <c r="D148" s="54"/>
      <c r="E148" s="55" t="s">
        <v>3</v>
      </c>
      <c r="F148" s="54"/>
      <c r="G148" s="54"/>
      <c r="H148" s="56"/>
      <c r="I148" s="54"/>
      <c r="J148" s="56"/>
      <c r="K148" s="54"/>
      <c r="L148" s="54"/>
      <c r="M148" s="12"/>
      <c r="N148" s="2"/>
      <c r="O148" s="2"/>
      <c r="P148" s="2"/>
      <c r="Q148" s="2"/>
    </row>
    <row r="149" thickTop="1">
      <c r="A149" s="9"/>
      <c r="B149" s="44">
        <v>36</v>
      </c>
      <c r="C149" s="45" t="s">
        <v>138</v>
      </c>
      <c r="D149" s="45" t="s">
        <v>3</v>
      </c>
      <c r="E149" s="45" t="s">
        <v>139</v>
      </c>
      <c r="F149" s="45" t="s">
        <v>3</v>
      </c>
      <c r="G149" s="46" t="s">
        <v>100</v>
      </c>
      <c r="H149" s="57">
        <v>278.10000000000002</v>
      </c>
      <c r="I149" s="58">
        <f>ROUND(0,2)</f>
        <v>0</v>
      </c>
      <c r="J149" s="59">
        <f>ROUND(I149*H149,2)</f>
        <v>0</v>
      </c>
      <c r="K149" s="60">
        <v>0.20999999999999999</v>
      </c>
      <c r="L149" s="61">
        <f>IF(ISNUMBER(K149),ROUND(J149*(K149+1),2),0)</f>
        <v>0</v>
      </c>
      <c r="M149" s="12"/>
      <c r="N149" s="2"/>
      <c r="O149" s="2"/>
      <c r="P149" s="2"/>
      <c r="Q149" s="33">
        <f>IF(ISNUMBER(K149),IF(H149&gt;0,IF(I149&gt;0,J149,0),0),0)</f>
        <v>0</v>
      </c>
      <c r="R149" s="27">
        <f>IF(ISNUMBER(K149)=FALSE,J149,0)</f>
        <v>0</v>
      </c>
    </row>
    <row r="150">
      <c r="A150" s="9"/>
      <c r="B150" s="51" t="s">
        <v>48</v>
      </c>
      <c r="C150" s="1"/>
      <c r="D150" s="1"/>
      <c r="E150" s="52" t="s">
        <v>3</v>
      </c>
      <c r="F150" s="1"/>
      <c r="G150" s="1"/>
      <c r="H150" s="43"/>
      <c r="I150" s="1"/>
      <c r="J150" s="43"/>
      <c r="K150" s="1"/>
      <c r="L150" s="1"/>
      <c r="M150" s="12"/>
      <c r="N150" s="2"/>
      <c r="O150" s="2"/>
      <c r="P150" s="2"/>
      <c r="Q150" s="2"/>
    </row>
    <row r="151" thickBot="1">
      <c r="A151" s="9"/>
      <c r="B151" s="53" t="s">
        <v>49</v>
      </c>
      <c r="C151" s="54"/>
      <c r="D151" s="54"/>
      <c r="E151" s="55" t="s">
        <v>3</v>
      </c>
      <c r="F151" s="54"/>
      <c r="G151" s="54"/>
      <c r="H151" s="56"/>
      <c r="I151" s="54"/>
      <c r="J151" s="56"/>
      <c r="K151" s="54"/>
      <c r="L151" s="54"/>
      <c r="M151" s="12"/>
      <c r="N151" s="2"/>
      <c r="O151" s="2"/>
      <c r="P151" s="2"/>
      <c r="Q151" s="2"/>
    </row>
    <row r="152" thickTop="1">
      <c r="A152" s="9"/>
      <c r="B152" s="44">
        <v>37</v>
      </c>
      <c r="C152" s="45" t="s">
        <v>140</v>
      </c>
      <c r="D152" s="45" t="s">
        <v>3</v>
      </c>
      <c r="E152" s="45" t="s">
        <v>141</v>
      </c>
      <c r="F152" s="45" t="s">
        <v>3</v>
      </c>
      <c r="G152" s="46" t="s">
        <v>59</v>
      </c>
      <c r="H152" s="57">
        <v>1465</v>
      </c>
      <c r="I152" s="58">
        <f>ROUND(0,2)</f>
        <v>0</v>
      </c>
      <c r="J152" s="59">
        <f>ROUND(I152*H152,2)</f>
        <v>0</v>
      </c>
      <c r="K152" s="60">
        <v>0.20999999999999999</v>
      </c>
      <c r="L152" s="61">
        <f>IF(ISNUMBER(K152),ROUND(J152*(K152+1),2),0)</f>
        <v>0</v>
      </c>
      <c r="M152" s="12"/>
      <c r="N152" s="2"/>
      <c r="O152" s="2"/>
      <c r="P152" s="2"/>
      <c r="Q152" s="33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1" t="s">
        <v>48</v>
      </c>
      <c r="C153" s="1"/>
      <c r="D153" s="1"/>
      <c r="E153" s="52" t="s">
        <v>3</v>
      </c>
      <c r="F153" s="1"/>
      <c r="G153" s="1"/>
      <c r="H153" s="43"/>
      <c r="I153" s="1"/>
      <c r="J153" s="43"/>
      <c r="K153" s="1"/>
      <c r="L153" s="1"/>
      <c r="M153" s="12"/>
      <c r="N153" s="2"/>
      <c r="O153" s="2"/>
      <c r="P153" s="2"/>
      <c r="Q153" s="2"/>
    </row>
    <row r="154" thickBot="1">
      <c r="A154" s="9"/>
      <c r="B154" s="53" t="s">
        <v>49</v>
      </c>
      <c r="C154" s="54"/>
      <c r="D154" s="54"/>
      <c r="E154" s="55" t="s">
        <v>3</v>
      </c>
      <c r="F154" s="54"/>
      <c r="G154" s="54"/>
      <c r="H154" s="56"/>
      <c r="I154" s="54"/>
      <c r="J154" s="56"/>
      <c r="K154" s="54"/>
      <c r="L154" s="54"/>
      <c r="M154" s="12"/>
      <c r="N154" s="2"/>
      <c r="O154" s="2"/>
      <c r="P154" s="2"/>
      <c r="Q154" s="2"/>
    </row>
    <row r="155" thickTop="1">
      <c r="A155" s="9"/>
      <c r="B155" s="44">
        <v>38</v>
      </c>
      <c r="C155" s="45" t="s">
        <v>142</v>
      </c>
      <c r="D155" s="45" t="s">
        <v>3</v>
      </c>
      <c r="E155" s="45" t="s">
        <v>143</v>
      </c>
      <c r="F155" s="45" t="s">
        <v>3</v>
      </c>
      <c r="G155" s="46" t="s">
        <v>77</v>
      </c>
      <c r="H155" s="57">
        <v>3</v>
      </c>
      <c r="I155" s="58">
        <f>ROUND(0,2)</f>
        <v>0</v>
      </c>
      <c r="J155" s="59">
        <f>ROUND(I155*H155,2)</f>
        <v>0</v>
      </c>
      <c r="K155" s="60">
        <v>0.20999999999999999</v>
      </c>
      <c r="L155" s="61">
        <f>IF(ISNUMBER(K155),ROUND(J155*(K155+1),2),0)</f>
        <v>0</v>
      </c>
      <c r="M155" s="12"/>
      <c r="N155" s="2"/>
      <c r="O155" s="2"/>
      <c r="P155" s="2"/>
      <c r="Q155" s="33">
        <f>IF(ISNUMBER(K155),IF(H155&gt;0,IF(I155&gt;0,J155,0),0),0)</f>
        <v>0</v>
      </c>
      <c r="R155" s="27">
        <f>IF(ISNUMBER(K155)=FALSE,J155,0)</f>
        <v>0</v>
      </c>
    </row>
    <row r="156">
      <c r="A156" s="9"/>
      <c r="B156" s="51" t="s">
        <v>48</v>
      </c>
      <c r="C156" s="1"/>
      <c r="D156" s="1"/>
      <c r="E156" s="52" t="s">
        <v>3</v>
      </c>
      <c r="F156" s="1"/>
      <c r="G156" s="1"/>
      <c r="H156" s="43"/>
      <c r="I156" s="1"/>
      <c r="J156" s="43"/>
      <c r="K156" s="1"/>
      <c r="L156" s="1"/>
      <c r="M156" s="12"/>
      <c r="N156" s="2"/>
      <c r="O156" s="2"/>
      <c r="P156" s="2"/>
      <c r="Q156" s="2"/>
    </row>
    <row r="157" thickBot="1">
      <c r="A157" s="9"/>
      <c r="B157" s="53" t="s">
        <v>49</v>
      </c>
      <c r="C157" s="54"/>
      <c r="D157" s="54"/>
      <c r="E157" s="55" t="s">
        <v>3</v>
      </c>
      <c r="F157" s="54"/>
      <c r="G157" s="54"/>
      <c r="H157" s="56"/>
      <c r="I157" s="54"/>
      <c r="J157" s="56"/>
      <c r="K157" s="54"/>
      <c r="L157" s="54"/>
      <c r="M157" s="12"/>
      <c r="N157" s="2"/>
      <c r="O157" s="2"/>
      <c r="P157" s="2"/>
      <c r="Q157" s="2"/>
    </row>
    <row r="158" thickTop="1" thickBot="1" ht="25" customHeight="1">
      <c r="A158" s="9"/>
      <c r="B158" s="1"/>
      <c r="C158" s="62">
        <v>9</v>
      </c>
      <c r="D158" s="1"/>
      <c r="E158" s="63" t="s">
        <v>35</v>
      </c>
      <c r="F158" s="1"/>
      <c r="G158" s="64" t="s">
        <v>82</v>
      </c>
      <c r="H158" s="65">
        <f>J137+J140+J143+J146+J149+J152+J155</f>
        <v>0</v>
      </c>
      <c r="I158" s="64" t="s">
        <v>83</v>
      </c>
      <c r="J158" s="66">
        <f>(L158-H158)</f>
        <v>0</v>
      </c>
      <c r="K158" s="64" t="s">
        <v>84</v>
      </c>
      <c r="L158" s="67">
        <f>L137+L140+L143+L146+L149+L152+L155</f>
        <v>0</v>
      </c>
      <c r="M158" s="12"/>
      <c r="N158" s="2"/>
      <c r="O158" s="2"/>
      <c r="P158" s="2"/>
      <c r="Q158" s="33">
        <f>0+Q137+Q140+Q143+Q146+Q149+Q152+Q155</f>
        <v>0</v>
      </c>
      <c r="R158" s="27">
        <f>0+R137+R140+R143+R146+R149+R152+R155</f>
        <v>0</v>
      </c>
      <c r="S158" s="68">
        <f>Q158*(1+J158)+R158</f>
        <v>0</v>
      </c>
    </row>
    <row r="159" thickTop="1" thickBot="1" ht="25" customHeight="1">
      <c r="A159" s="9"/>
      <c r="B159" s="69"/>
      <c r="C159" s="69"/>
      <c r="D159" s="69"/>
      <c r="E159" s="70"/>
      <c r="F159" s="69"/>
      <c r="G159" s="71" t="s">
        <v>85</v>
      </c>
      <c r="H159" s="72">
        <f>J137+J140+J143+J146+J149+J152+J155</f>
        <v>0</v>
      </c>
      <c r="I159" s="71" t="s">
        <v>86</v>
      </c>
      <c r="J159" s="73">
        <f>0+J158</f>
        <v>0</v>
      </c>
      <c r="K159" s="71" t="s">
        <v>87</v>
      </c>
      <c r="L159" s="74">
        <f>L137+L140+L143+L146+L149+L152+L155</f>
        <v>0</v>
      </c>
      <c r="M159" s="12"/>
      <c r="N159" s="2"/>
      <c r="O159" s="2"/>
      <c r="P159" s="2"/>
      <c r="Q159" s="2"/>
    </row>
    <row r="160">
      <c r="A160" s="13"/>
      <c r="B160" s="4"/>
      <c r="C160" s="4"/>
      <c r="D160" s="4"/>
      <c r="E160" s="4"/>
      <c r="F160" s="4"/>
      <c r="G160" s="4"/>
      <c r="H160" s="76"/>
      <c r="I160" s="4"/>
      <c r="J160" s="76"/>
      <c r="K160" s="4"/>
      <c r="L160" s="4"/>
      <c r="M160" s="14"/>
      <c r="N160" s="2"/>
      <c r="O160" s="2"/>
      <c r="P160" s="2"/>
      <c r="Q160" s="2"/>
    </row>
    <row r="16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2"/>
      <c r="O161" s="2"/>
      <c r="P161" s="2"/>
      <c r="Q161" s="2"/>
    </row>
  </sheetData>
  <mergeCells count="99">
    <mergeCell ref="B42:D42"/>
    <mergeCell ref="B43:D43"/>
    <mergeCell ref="B45:D45"/>
    <mergeCell ref="B46:D46"/>
    <mergeCell ref="B48:D48"/>
    <mergeCell ref="B49:D49"/>
    <mergeCell ref="B51:D51"/>
    <mergeCell ref="B52:D52"/>
    <mergeCell ref="B54:D54"/>
    <mergeCell ref="B55:D55"/>
    <mergeCell ref="B57:D57"/>
    <mergeCell ref="B58:D58"/>
    <mergeCell ref="B60:D60"/>
    <mergeCell ref="B61:D61"/>
    <mergeCell ref="B63:D63"/>
    <mergeCell ref="B64:D64"/>
    <mergeCell ref="B66:D66"/>
    <mergeCell ref="B67:D67"/>
    <mergeCell ref="B69:D69"/>
    <mergeCell ref="B70:D7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6:D36"/>
    <mergeCell ref="B37:D37"/>
    <mergeCell ref="B39:D39"/>
    <mergeCell ref="B40:D40"/>
    <mergeCell ref="B21:D21"/>
    <mergeCell ref="B22:D22"/>
    <mergeCell ref="B23:D23"/>
    <mergeCell ref="B24:D24"/>
    <mergeCell ref="B25:D25"/>
    <mergeCell ref="B26:D26"/>
    <mergeCell ref="B73:L73"/>
    <mergeCell ref="B75:D75"/>
    <mergeCell ref="B76:D76"/>
    <mergeCell ref="B78:D78"/>
    <mergeCell ref="B79:D79"/>
    <mergeCell ref="B81:D81"/>
    <mergeCell ref="B82:D82"/>
    <mergeCell ref="B84:D84"/>
    <mergeCell ref="B85:D85"/>
    <mergeCell ref="B87:D87"/>
    <mergeCell ref="B88:D88"/>
    <mergeCell ref="B90:D90"/>
    <mergeCell ref="B91:D91"/>
    <mergeCell ref="B93:D93"/>
    <mergeCell ref="B94:D94"/>
    <mergeCell ref="B96:D96"/>
    <mergeCell ref="B97:D97"/>
    <mergeCell ref="B100:L100"/>
    <mergeCell ref="B102:D102"/>
    <mergeCell ref="B103:D103"/>
    <mergeCell ref="B106:L106"/>
    <mergeCell ref="B108:D108"/>
    <mergeCell ref="B109:D109"/>
    <mergeCell ref="B111:D111"/>
    <mergeCell ref="B112:D112"/>
    <mergeCell ref="B114:D114"/>
    <mergeCell ref="B115:D115"/>
    <mergeCell ref="B117:D117"/>
    <mergeCell ref="B118:D118"/>
    <mergeCell ref="B121:L121"/>
    <mergeCell ref="B123:D123"/>
    <mergeCell ref="B124:D124"/>
    <mergeCell ref="B127:L127"/>
    <mergeCell ref="B129:D129"/>
    <mergeCell ref="B130:D130"/>
    <mergeCell ref="B132:D132"/>
    <mergeCell ref="B133:D133"/>
    <mergeCell ref="B138:D138"/>
    <mergeCell ref="B139:D139"/>
    <mergeCell ref="B141:D141"/>
    <mergeCell ref="B142:D142"/>
    <mergeCell ref="B144:D144"/>
    <mergeCell ref="B145:D145"/>
    <mergeCell ref="B147:D147"/>
    <mergeCell ref="B148:D148"/>
    <mergeCell ref="B150:D150"/>
    <mergeCell ref="B151:D151"/>
    <mergeCell ref="B153:D153"/>
    <mergeCell ref="B154:D154"/>
    <mergeCell ref="B156:D156"/>
    <mergeCell ref="B157:D157"/>
    <mergeCell ref="B136:L136"/>
  </mergeCells>
  <pageMargins left="0.39375" right="0.39375" top="0.5902778" bottom="0.39375" header="0.1965278" footer="0.1576389"/>
  <pageSetup paperSize="9" orientation="portrait" fitToHeight="0"/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HP-SYNEK\Jiří Synek</cp:lastModifiedBy>
  <dcterms:modified xsi:type="dcterms:W3CDTF">2023-03-04T16:56:01Z</dcterms:modified>
</cp:coreProperties>
</file>